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NPO法人総会\令和2年度\"/>
    </mc:Choice>
  </mc:AlternateContent>
  <bookViews>
    <workbookView xWindow="9840" yWindow="135" windowWidth="9810" windowHeight="6555"/>
  </bookViews>
  <sheets>
    <sheet name="収入" sheetId="1" r:id="rId1"/>
    <sheet name="支出" sheetId="2" r:id="rId2"/>
  </sheets>
  <definedNames>
    <definedName name="_xlnm.Print_Area" localSheetId="1">支出!$A$1:$E$37</definedName>
    <definedName name="_xlnm.Print_Area" localSheetId="0">収入!$A$1:$E$44</definedName>
  </definedNames>
  <calcPr calcId="152511"/>
</workbook>
</file>

<file path=xl/calcChain.xml><?xml version="1.0" encoding="utf-8"?>
<calcChain xmlns="http://schemas.openxmlformats.org/spreadsheetml/2006/main">
  <c r="B34" i="2" l="1"/>
  <c r="D32" i="1"/>
  <c r="C37" i="1"/>
  <c r="C22" i="1"/>
  <c r="B37" i="1"/>
  <c r="B22" i="1"/>
  <c r="D16" i="1" l="1"/>
  <c r="D26" i="2" l="1"/>
  <c r="D40" i="1" l="1"/>
  <c r="D29" i="1"/>
  <c r="C34" i="2"/>
  <c r="D12" i="1" l="1"/>
  <c r="B19" i="2" l="1"/>
  <c r="B35" i="2" s="1"/>
  <c r="B41" i="1"/>
  <c r="C41" i="1"/>
  <c r="D10" i="1"/>
  <c r="D11" i="1"/>
  <c r="D13" i="1"/>
  <c r="D14" i="1"/>
  <c r="D15" i="1"/>
  <c r="D17" i="1"/>
  <c r="D18" i="1"/>
  <c r="D19" i="1"/>
  <c r="D20" i="1"/>
  <c r="D35" i="1"/>
  <c r="D25" i="1"/>
  <c r="D26" i="1"/>
  <c r="D27" i="1"/>
  <c r="D28" i="1"/>
  <c r="D30" i="1"/>
  <c r="D31" i="1"/>
  <c r="D33" i="1"/>
  <c r="D34" i="1"/>
  <c r="D41" i="1" l="1"/>
  <c r="D18" i="2"/>
  <c r="C19" i="2"/>
  <c r="D24" i="1" l="1"/>
  <c r="D43" i="1"/>
  <c r="D37" i="1"/>
  <c r="C7" i="1" l="1"/>
  <c r="C42" i="1" l="1"/>
  <c r="C44" i="1" s="1"/>
  <c r="C35" i="2"/>
  <c r="D22" i="1"/>
  <c r="D17" i="2"/>
  <c r="C37" i="2" l="1"/>
  <c r="C36" i="2"/>
  <c r="D14" i="2"/>
  <c r="D12" i="2"/>
  <c r="D11" i="2"/>
  <c r="D15" i="2"/>
  <c r="D9" i="2"/>
  <c r="D8" i="2"/>
  <c r="D7" i="2"/>
  <c r="D10" i="2"/>
  <c r="D6" i="2"/>
  <c r="D6" i="1" l="1"/>
  <c r="B7" i="1"/>
  <c r="B42" i="1" l="1"/>
  <c r="B44" i="1" s="1"/>
  <c r="B37" i="2" s="1"/>
  <c r="D16" i="2"/>
  <c r="D21" i="2"/>
  <c r="D24" i="2"/>
  <c r="D27" i="2"/>
  <c r="D25" i="2"/>
  <c r="D29" i="2"/>
  <c r="D30" i="2"/>
  <c r="D32" i="2"/>
  <c r="D31" i="2"/>
  <c r="D28" i="2"/>
  <c r="D9" i="1"/>
  <c r="D39" i="1"/>
  <c r="B36" i="2" l="1"/>
  <c r="D36" i="2" s="1"/>
  <c r="D35" i="2"/>
  <c r="D34" i="2"/>
  <c r="D19" i="2"/>
  <c r="D7" i="1"/>
  <c r="D37" i="2"/>
  <c r="D42" i="1" l="1"/>
  <c r="D44" i="1"/>
</calcChain>
</file>

<file path=xl/sharedStrings.xml><?xml version="1.0" encoding="utf-8"?>
<sst xmlns="http://schemas.openxmlformats.org/spreadsheetml/2006/main" count="99" uniqueCount="83">
  <si>
    <t>ＮＰＯ法人　五ヶ瀬自然学校</t>
    <phoneticPr fontId="2"/>
  </si>
  <si>
    <t>予算額</t>
    <rPh sb="0" eb="2">
      <t>ヨサン</t>
    </rPh>
    <rPh sb="2" eb="3">
      <t>ガク</t>
    </rPh>
    <phoneticPr fontId="2"/>
  </si>
  <si>
    <t>差　異</t>
  </si>
  <si>
    <t>備　考</t>
  </si>
  <si>
    <t>Ⅰ　収入の部</t>
  </si>
  <si>
    <t>小計</t>
    <rPh sb="0" eb="2">
      <t>ショウケイ</t>
    </rPh>
    <phoneticPr fontId="2"/>
  </si>
  <si>
    <t>２　事業収入</t>
    <phoneticPr fontId="2"/>
  </si>
  <si>
    <t>３　補助金等収入</t>
    <phoneticPr fontId="2"/>
  </si>
  <si>
    <t xml:space="preserve">       収入合計 （Ｂ）</t>
  </si>
  <si>
    <t>期支出合計（Ｃ）</t>
  </si>
  <si>
    <t>当期収支差額  （Ａ）－（Ｃ）</t>
  </si>
  <si>
    <t>次期繰越収支差額 （Ｂ）－（Ｃ）</t>
  </si>
  <si>
    <t>　　　当期収入合計　（Ａ）</t>
    <phoneticPr fontId="2"/>
  </si>
  <si>
    <t>国文科省+県+町</t>
    <rPh sb="0" eb="1">
      <t>クニ</t>
    </rPh>
    <rPh sb="1" eb="4">
      <t>モンカショウ</t>
    </rPh>
    <rPh sb="5" eb="6">
      <t>ケン</t>
    </rPh>
    <rPh sb="7" eb="8">
      <t>マチ</t>
    </rPh>
    <phoneticPr fontId="2"/>
  </si>
  <si>
    <t>２　管理費</t>
    <phoneticPr fontId="2"/>
  </si>
  <si>
    <t xml:space="preserve">       前期繰越収支差額</t>
    <phoneticPr fontId="2"/>
  </si>
  <si>
    <t>Ⅱ支出の部</t>
  </si>
  <si>
    <t>合宿所</t>
    <rPh sb="0" eb="2">
      <t>ガッシュク</t>
    </rPh>
    <rPh sb="2" eb="3">
      <t>ジョ</t>
    </rPh>
    <phoneticPr fontId="2"/>
  </si>
  <si>
    <t>備　考</t>
    <phoneticPr fontId="2"/>
  </si>
  <si>
    <t>県</t>
    <rPh sb="0" eb="1">
      <t>ケン</t>
    </rPh>
    <phoneticPr fontId="2"/>
  </si>
  <si>
    <t>　　給与手当</t>
    <rPh sb="2" eb="4">
      <t>キュウヨ</t>
    </rPh>
    <rPh sb="4" eb="6">
      <t>テア</t>
    </rPh>
    <phoneticPr fontId="2"/>
  </si>
  <si>
    <t>　　通信費</t>
    <phoneticPr fontId="2"/>
  </si>
  <si>
    <t>　　地代家賃</t>
    <rPh sb="2" eb="4">
      <t>チダイ</t>
    </rPh>
    <rPh sb="4" eb="6">
      <t>ヤチン</t>
    </rPh>
    <phoneticPr fontId="2"/>
  </si>
  <si>
    <t>　　消耗品費</t>
    <phoneticPr fontId="2"/>
  </si>
  <si>
    <t>　　諸会費</t>
    <phoneticPr fontId="2"/>
  </si>
  <si>
    <t>　　慶弔費</t>
    <rPh sb="2" eb="4">
      <t>ケイチョウ</t>
    </rPh>
    <rPh sb="4" eb="5">
      <t>ヒ</t>
    </rPh>
    <phoneticPr fontId="2"/>
  </si>
  <si>
    <t>　　リース料</t>
    <phoneticPr fontId="2"/>
  </si>
  <si>
    <t>　　役務費</t>
    <rPh sb="2" eb="4">
      <t>エキム</t>
    </rPh>
    <rPh sb="4" eb="5">
      <t>ヒ</t>
    </rPh>
    <phoneticPr fontId="2"/>
  </si>
  <si>
    <t>　　減価償却費</t>
    <phoneticPr fontId="2"/>
  </si>
  <si>
    <t>　　水道光熱費</t>
    <rPh sb="2" eb="4">
      <t>スイドウ</t>
    </rPh>
    <rPh sb="4" eb="7">
      <t>コウネツヒ</t>
    </rPh>
    <phoneticPr fontId="2"/>
  </si>
  <si>
    <t>独立行政法人</t>
    <phoneticPr fontId="2"/>
  </si>
  <si>
    <t>国+独立行政法人</t>
    <rPh sb="0" eb="1">
      <t>クニ</t>
    </rPh>
    <phoneticPr fontId="2"/>
  </si>
  <si>
    <t>独立行政法人</t>
    <phoneticPr fontId="2"/>
  </si>
  <si>
    <t>決算額</t>
    <rPh sb="0" eb="2">
      <t>ケッサン</t>
    </rPh>
    <rPh sb="2" eb="3">
      <t>ガク</t>
    </rPh>
    <phoneticPr fontId="2"/>
  </si>
  <si>
    <t>　1.自然塾(小学校学習含む）</t>
    <rPh sb="3" eb="5">
      <t>シゼン</t>
    </rPh>
    <rPh sb="5" eb="6">
      <t>ジュク</t>
    </rPh>
    <rPh sb="7" eb="10">
      <t>ショウガッコウ</t>
    </rPh>
    <rPh sb="10" eb="12">
      <t>ガクシュウ</t>
    </rPh>
    <rPh sb="12" eb="13">
      <t>フク</t>
    </rPh>
    <phoneticPr fontId="2"/>
  </si>
  <si>
    <t>　1.自然塾(小学校学習含む）</t>
    <rPh sb="3" eb="5">
      <t>シゼン</t>
    </rPh>
    <rPh sb="5" eb="6">
      <t>ジュク</t>
    </rPh>
    <phoneticPr fontId="2"/>
  </si>
  <si>
    <t>五ヶ瀬町</t>
    <rPh sb="0" eb="4">
      <t>ゴカセチョウ</t>
    </rPh>
    <phoneticPr fontId="2"/>
  </si>
  <si>
    <t>五ヶ瀬町</t>
    <phoneticPr fontId="2"/>
  </si>
  <si>
    <t>国</t>
    <rPh sb="0" eb="1">
      <t>クニ</t>
    </rPh>
    <phoneticPr fontId="2"/>
  </si>
  <si>
    <t>４　寄付金収入一般</t>
    <rPh sb="7" eb="9">
      <t>イッパン</t>
    </rPh>
    <phoneticPr fontId="2"/>
  </si>
  <si>
    <t>５　雑収入</t>
    <phoneticPr fontId="2"/>
  </si>
  <si>
    <t>１　事業費</t>
    <phoneticPr fontId="2"/>
  </si>
  <si>
    <t>（平成30年4月1日　から　31年3月31日　まで）</t>
    <phoneticPr fontId="2"/>
  </si>
  <si>
    <t>　3.五ヶ瀬風の子自然学校</t>
    <rPh sb="3" eb="6">
      <t>ゴカセ</t>
    </rPh>
    <rPh sb="6" eb="7">
      <t>カゼ</t>
    </rPh>
    <rPh sb="8" eb="9">
      <t>コ</t>
    </rPh>
    <rPh sb="9" eb="11">
      <t>シゼン</t>
    </rPh>
    <rPh sb="11" eb="13">
      <t>ガッコウ</t>
    </rPh>
    <phoneticPr fontId="2"/>
  </si>
  <si>
    <t>　4.研修・交流会事業</t>
    <rPh sb="3" eb="5">
      <t>ケンシュウ</t>
    </rPh>
    <rPh sb="6" eb="8">
      <t>コウリュウ</t>
    </rPh>
    <rPh sb="8" eb="9">
      <t>カイ</t>
    </rPh>
    <rPh sb="9" eb="11">
      <t>ジギョウ</t>
    </rPh>
    <phoneticPr fontId="2"/>
  </si>
  <si>
    <t>　5.五ヶ瀬の里キャンプ村事業</t>
    <rPh sb="3" eb="6">
      <t>ゴカセ</t>
    </rPh>
    <rPh sb="7" eb="8">
      <t>サト</t>
    </rPh>
    <rPh sb="12" eb="13">
      <t>ムラ</t>
    </rPh>
    <rPh sb="13" eb="15">
      <t>ジギョウ</t>
    </rPh>
    <phoneticPr fontId="2"/>
  </si>
  <si>
    <t>　6.試験販売</t>
    <rPh sb="3" eb="5">
      <t>シケン</t>
    </rPh>
    <rPh sb="5" eb="7">
      <t>ハンバイ</t>
    </rPh>
    <phoneticPr fontId="2"/>
  </si>
  <si>
    <t>　7.企画運営</t>
    <rPh sb="3" eb="5">
      <t>キカク</t>
    </rPh>
    <rPh sb="5" eb="7">
      <t>ウンエイ</t>
    </rPh>
    <phoneticPr fontId="2"/>
  </si>
  <si>
    <t>　8.山学校推進協議会事業</t>
    <rPh sb="3" eb="4">
      <t>ヤマ</t>
    </rPh>
    <rPh sb="4" eb="6">
      <t>ガッコウ</t>
    </rPh>
    <rPh sb="6" eb="8">
      <t>スイシン</t>
    </rPh>
    <rPh sb="8" eb="11">
      <t>キョウギカイ</t>
    </rPh>
    <rPh sb="11" eb="13">
      <t>ジギョウ</t>
    </rPh>
    <phoneticPr fontId="2"/>
  </si>
  <si>
    <t>　10.山の子ハッピーネットワーク</t>
    <phoneticPr fontId="2"/>
  </si>
  <si>
    <t>　3.五ヶ瀬風の子自然学校委託金</t>
    <rPh sb="13" eb="15">
      <t>イタク</t>
    </rPh>
    <rPh sb="15" eb="16">
      <t>キン</t>
    </rPh>
    <phoneticPr fontId="2"/>
  </si>
  <si>
    <t xml:space="preserve">  5.五ヶ瀬の里キャンプ村(うのこの滝）</t>
    <rPh sb="19" eb="20">
      <t>タキ</t>
    </rPh>
    <phoneticPr fontId="2"/>
  </si>
  <si>
    <t>　7.企画運営（本屋敷トイレ）</t>
    <rPh sb="3" eb="5">
      <t>キカク</t>
    </rPh>
    <rPh sb="5" eb="7">
      <t>ウンエイ</t>
    </rPh>
    <rPh sb="8" eb="9">
      <t>モト</t>
    </rPh>
    <rPh sb="9" eb="11">
      <t>ヤシキ</t>
    </rPh>
    <phoneticPr fontId="2"/>
  </si>
  <si>
    <t>　8.山学校子どもゆめ基金</t>
    <rPh sb="3" eb="4">
      <t>ヤマ</t>
    </rPh>
    <rPh sb="4" eb="6">
      <t>ガッコウ</t>
    </rPh>
    <rPh sb="6" eb="7">
      <t>コ</t>
    </rPh>
    <rPh sb="11" eb="13">
      <t>キキン</t>
    </rPh>
    <phoneticPr fontId="2"/>
  </si>
  <si>
    <t>　8.山学校集落活性化支援事業</t>
    <rPh sb="3" eb="4">
      <t>ヤマ</t>
    </rPh>
    <rPh sb="4" eb="6">
      <t>ガッコウ</t>
    </rPh>
    <rPh sb="6" eb="8">
      <t>シュウラク</t>
    </rPh>
    <rPh sb="8" eb="11">
      <t>カッセイカ</t>
    </rPh>
    <rPh sb="11" eb="13">
      <t>シエン</t>
    </rPh>
    <rPh sb="13" eb="15">
      <t>ジギョウ</t>
    </rPh>
    <phoneticPr fontId="2"/>
  </si>
  <si>
    <t>　10.山の子ハッピーネットワーク</t>
    <rPh sb="4" eb="5">
      <t>ヤマ</t>
    </rPh>
    <rPh sb="6" eb="7">
      <t>コ</t>
    </rPh>
    <phoneticPr fontId="2"/>
  </si>
  <si>
    <t>６　受取利息収入</t>
    <phoneticPr fontId="2"/>
  </si>
  <si>
    <t>国</t>
    <rPh sb="0" eb="1">
      <t>クニ</t>
    </rPh>
    <phoneticPr fontId="2"/>
  </si>
  <si>
    <t>　　法定福利費</t>
    <phoneticPr fontId="2"/>
  </si>
  <si>
    <t>　7.企画運営（日之影町）</t>
    <rPh sb="3" eb="5">
      <t>キカク</t>
    </rPh>
    <rPh sb="5" eb="7">
      <t>ウンエイ</t>
    </rPh>
    <rPh sb="8" eb="12">
      <t>ヒノカゲチョウ</t>
    </rPh>
    <phoneticPr fontId="2"/>
  </si>
  <si>
    <t>　1.自然塾</t>
    <rPh sb="3" eb="5">
      <t>シゼン</t>
    </rPh>
    <rPh sb="5" eb="6">
      <t>ジュク</t>
    </rPh>
    <phoneticPr fontId="2"/>
  </si>
  <si>
    <t>民間</t>
    <rPh sb="0" eb="2">
      <t>ミンカン</t>
    </rPh>
    <phoneticPr fontId="2"/>
  </si>
  <si>
    <t>　2.NPO子どもゆめ基金事業費</t>
    <rPh sb="11" eb="13">
      <t>キキン</t>
    </rPh>
    <phoneticPr fontId="2"/>
  </si>
  <si>
    <t xml:space="preserve">  2.NPO子どもゆめ基金事業</t>
    <rPh sb="12" eb="14">
      <t>キキン</t>
    </rPh>
    <phoneticPr fontId="2"/>
  </si>
  <si>
    <t>　2.NPO子どもゆめ基金助成金</t>
    <rPh sb="6" eb="7">
      <t>コ</t>
    </rPh>
    <phoneticPr fontId="2"/>
  </si>
  <si>
    <t>令和元年度決算書</t>
    <rPh sb="0" eb="2">
      <t>レイワ</t>
    </rPh>
    <rPh sb="2" eb="4">
      <t>ガンネン</t>
    </rPh>
    <rPh sb="5" eb="8">
      <t>ケッサンショ</t>
    </rPh>
    <phoneticPr fontId="2"/>
  </si>
  <si>
    <t>（平成31年4月1日　から令和2年3月31日　まで）</t>
    <rPh sb="13" eb="15">
      <t>レイワ</t>
    </rPh>
    <phoneticPr fontId="2"/>
  </si>
  <si>
    <t>令和元年度正会員会費収入</t>
    <rPh sb="0" eb="2">
      <t>レイワ</t>
    </rPh>
    <rPh sb="2" eb="3">
      <t>ガン</t>
    </rPh>
    <rPh sb="3" eb="5">
      <t>ネンド</t>
    </rPh>
    <rPh sb="5" eb="8">
      <t>セイカイイン</t>
    </rPh>
    <rPh sb="8" eb="10">
      <t>カイヒ</t>
    </rPh>
    <rPh sb="10" eb="12">
      <t>シュウニュウ</t>
    </rPh>
    <phoneticPr fontId="2"/>
  </si>
  <si>
    <t>会員個人23</t>
    <rPh sb="0" eb="2">
      <t>カイイン</t>
    </rPh>
    <rPh sb="2" eb="4">
      <t>コジン</t>
    </rPh>
    <phoneticPr fontId="2"/>
  </si>
  <si>
    <t>　12.ワーキングホリデー</t>
    <phoneticPr fontId="2"/>
  </si>
  <si>
    <t>　9.関係人口創出拡大事業</t>
    <rPh sb="3" eb="5">
      <t>カンケイ</t>
    </rPh>
    <rPh sb="5" eb="7">
      <t>ジンコウ</t>
    </rPh>
    <rPh sb="7" eb="9">
      <t>ソウシュツ</t>
    </rPh>
    <rPh sb="9" eb="11">
      <t>カクダイ</t>
    </rPh>
    <rPh sb="11" eb="13">
      <t>ジギョウ</t>
    </rPh>
    <phoneticPr fontId="2"/>
  </si>
  <si>
    <t>　13.地球環境基金</t>
    <rPh sb="4" eb="6">
      <t>チキュウ</t>
    </rPh>
    <rPh sb="6" eb="8">
      <t>カンキョウ</t>
    </rPh>
    <rPh sb="8" eb="10">
      <t>キキン</t>
    </rPh>
    <phoneticPr fontId="2"/>
  </si>
  <si>
    <t>　13.地球環境基金</t>
    <phoneticPr fontId="2"/>
  </si>
  <si>
    <t>　8.山学校子どもゆめ基金</t>
    <phoneticPr fontId="2"/>
  </si>
  <si>
    <t>　9.関係人口創出拡大事業</t>
    <phoneticPr fontId="2"/>
  </si>
  <si>
    <t>　11.フォレストピアブロック</t>
    <phoneticPr fontId="2"/>
  </si>
  <si>
    <t>　11.フォレストピアブロック</t>
    <phoneticPr fontId="2"/>
  </si>
  <si>
    <t>　5.五ヶ瀬の里キャンプ村</t>
    <rPh sb="3" eb="6">
      <t>ゴカセ</t>
    </rPh>
    <rPh sb="7" eb="8">
      <t>サト</t>
    </rPh>
    <rPh sb="12" eb="13">
      <t>ムラ</t>
    </rPh>
    <phoneticPr fontId="2"/>
  </si>
  <si>
    <t>　8.山学校子どもゆめ基金</t>
    <rPh sb="3" eb="4">
      <t>ヤマ</t>
    </rPh>
    <rPh sb="4" eb="6">
      <t>ガッコウ</t>
    </rPh>
    <rPh sb="6" eb="7">
      <t>コ</t>
    </rPh>
    <rPh sb="11" eb="13">
      <t>キキン</t>
    </rPh>
    <phoneticPr fontId="2"/>
  </si>
  <si>
    <t>　8.五ヶ瀬山学校推進協議会</t>
    <rPh sb="3" eb="6">
      <t>ゴカセ</t>
    </rPh>
    <rPh sb="6" eb="7">
      <t>ヤマ</t>
    </rPh>
    <rPh sb="7" eb="9">
      <t>ガッコウ</t>
    </rPh>
    <rPh sb="9" eb="11">
      <t>スイシン</t>
    </rPh>
    <rPh sb="11" eb="14">
      <t>キョウギカイ</t>
    </rPh>
    <phoneticPr fontId="2"/>
  </si>
  <si>
    <t>　　支払い利息</t>
    <rPh sb="2" eb="4">
      <t>シハラ</t>
    </rPh>
    <rPh sb="5" eb="7">
      <t>リソク</t>
    </rPh>
    <phoneticPr fontId="2"/>
  </si>
  <si>
    <t>　　業務委託</t>
    <rPh sb="2" eb="4">
      <t>ギョウム</t>
    </rPh>
    <rPh sb="4" eb="6">
      <t>イタク</t>
    </rPh>
    <phoneticPr fontId="2"/>
  </si>
  <si>
    <t>令和元年度決算書</t>
    <rPh sb="0" eb="2">
      <t>レイワ</t>
    </rPh>
    <rPh sb="2" eb="4">
      <t>ガンネン</t>
    </rPh>
    <rPh sb="4" eb="5">
      <t>ド</t>
    </rPh>
    <rPh sb="5" eb="8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</si>
</sst>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shrinkToFit="1"/>
    </xf>
    <xf numFmtId="0" fontId="7" fillId="0" borderId="0" xfId="0" applyFont="1" applyAlignment="1">
      <alignment shrinkToFit="1"/>
    </xf>
    <xf numFmtId="0" fontId="5" fillId="0" borderId="19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/>
    <xf numFmtId="38" fontId="10" fillId="0" borderId="10" xfId="1" applyFont="1" applyFill="1" applyBorder="1"/>
    <xf numFmtId="3" fontId="12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shrinkToFit="1"/>
    </xf>
    <xf numFmtId="3" fontId="7" fillId="0" borderId="34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5" fillId="0" borderId="37" xfId="0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vertical="center"/>
    </xf>
    <xf numFmtId="38" fontId="7" fillId="0" borderId="10" xfId="1" applyFont="1" applyFill="1" applyBorder="1"/>
    <xf numFmtId="3" fontId="10" fillId="0" borderId="38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justify" vertical="center" shrinkToFit="1"/>
    </xf>
    <xf numFmtId="0" fontId="4" fillId="0" borderId="13" xfId="0" applyFont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justify" vertical="center" shrinkToFit="1"/>
    </xf>
    <xf numFmtId="0" fontId="4" fillId="0" borderId="39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10" fillId="0" borderId="42" xfId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47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38" fontId="10" fillId="0" borderId="52" xfId="1" applyFont="1" applyFill="1" applyBorder="1"/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5"/>
  <sheetViews>
    <sheetView tabSelected="1" topLeftCell="A16" zoomScale="90" zoomScaleNormal="90" workbookViewId="0">
      <selection activeCell="A35" sqref="A35"/>
    </sheetView>
  </sheetViews>
  <sheetFormatPr defaultRowHeight="13.5" x14ac:dyDescent="0.15"/>
  <cols>
    <col min="1" max="1" width="34.625" style="31" customWidth="1"/>
    <col min="2" max="2" width="12.625" style="80" customWidth="1"/>
    <col min="3" max="3" width="12.625" style="8" customWidth="1"/>
    <col min="4" max="5" width="12.625" style="31" customWidth="1"/>
    <col min="6" max="6" width="3" style="31" customWidth="1"/>
    <col min="7" max="7" width="10.625" style="31" customWidth="1"/>
    <col min="8" max="16384" width="9" style="31"/>
  </cols>
  <sheetData>
    <row r="1" spans="1:7" ht="15" customHeight="1" x14ac:dyDescent="0.15">
      <c r="A1" s="104" t="s">
        <v>65</v>
      </c>
      <c r="B1" s="104"/>
      <c r="C1" s="104"/>
      <c r="D1" s="104"/>
      <c r="E1" s="104"/>
      <c r="F1" s="96"/>
    </row>
    <row r="2" spans="1:7" ht="12.95" customHeight="1" x14ac:dyDescent="0.15">
      <c r="A2" s="105" t="s">
        <v>66</v>
      </c>
      <c r="B2" s="105"/>
      <c r="C2" s="105"/>
      <c r="D2" s="105"/>
      <c r="E2" s="105"/>
      <c r="F2" s="97"/>
    </row>
    <row r="3" spans="1:7" ht="12.95" customHeight="1" thickBot="1" x14ac:dyDescent="0.2">
      <c r="C3" s="106" t="s">
        <v>0</v>
      </c>
      <c r="D3" s="106"/>
      <c r="E3" s="106"/>
      <c r="F3" s="98"/>
    </row>
    <row r="4" spans="1:7" ht="12.95" customHeight="1" x14ac:dyDescent="0.15">
      <c r="A4" s="86"/>
      <c r="B4" s="23" t="s">
        <v>33</v>
      </c>
      <c r="C4" s="23" t="s">
        <v>1</v>
      </c>
      <c r="D4" s="26" t="s">
        <v>2</v>
      </c>
      <c r="E4" s="34" t="s">
        <v>18</v>
      </c>
      <c r="F4" s="100"/>
    </row>
    <row r="5" spans="1:7" ht="12.95" customHeight="1" x14ac:dyDescent="0.15">
      <c r="A5" s="85" t="s">
        <v>4</v>
      </c>
      <c r="B5" s="50"/>
      <c r="C5" s="24"/>
      <c r="D5" s="35"/>
      <c r="E5" s="36"/>
      <c r="F5" s="101"/>
    </row>
    <row r="6" spans="1:7" ht="12.95" customHeight="1" x14ac:dyDescent="0.15">
      <c r="A6" s="87" t="s">
        <v>67</v>
      </c>
      <c r="B6" s="25">
        <v>23000</v>
      </c>
      <c r="C6" s="25">
        <v>20000</v>
      </c>
      <c r="D6" s="37">
        <f>SUM(B6-C6)</f>
        <v>3000</v>
      </c>
      <c r="E6" s="38" t="s">
        <v>68</v>
      </c>
      <c r="F6" s="101"/>
    </row>
    <row r="7" spans="1:7" ht="12.95" customHeight="1" x14ac:dyDescent="0.15">
      <c r="A7" s="88" t="s">
        <v>5</v>
      </c>
      <c r="B7" s="70">
        <f>SUM(B6:B6)</f>
        <v>23000</v>
      </c>
      <c r="C7" s="70">
        <f>SUM(C6:C6)</f>
        <v>20000</v>
      </c>
      <c r="D7" s="39">
        <f>B7-C7</f>
        <v>3000</v>
      </c>
      <c r="E7" s="40"/>
      <c r="F7" s="101"/>
    </row>
    <row r="8" spans="1:7" ht="14.1" customHeight="1" x14ac:dyDescent="0.15">
      <c r="A8" s="81" t="s">
        <v>6</v>
      </c>
      <c r="B8" s="71"/>
      <c r="C8" s="71"/>
      <c r="D8" s="35"/>
      <c r="E8" s="11"/>
      <c r="F8" s="101"/>
      <c r="G8" s="99"/>
    </row>
    <row r="9" spans="1:7" ht="14.1" customHeight="1" x14ac:dyDescent="0.15">
      <c r="A9" s="82" t="s">
        <v>34</v>
      </c>
      <c r="B9" s="22">
        <v>628265</v>
      </c>
      <c r="C9" s="22">
        <v>2000000</v>
      </c>
      <c r="D9" s="35">
        <f t="shared" ref="D9:D20" si="0">B9-C9</f>
        <v>-1371735</v>
      </c>
      <c r="E9" s="11"/>
      <c r="F9" s="101"/>
      <c r="G9" s="99"/>
    </row>
    <row r="10" spans="1:7" ht="14.1" customHeight="1" x14ac:dyDescent="0.15">
      <c r="A10" s="82" t="s">
        <v>63</v>
      </c>
      <c r="B10" s="22">
        <v>831000</v>
      </c>
      <c r="C10" s="22">
        <v>1000000</v>
      </c>
      <c r="D10" s="35">
        <f t="shared" si="0"/>
        <v>-169000</v>
      </c>
      <c r="E10" s="11"/>
      <c r="F10" s="101"/>
      <c r="G10" s="99"/>
    </row>
    <row r="11" spans="1:7" ht="14.1" customHeight="1" x14ac:dyDescent="0.15">
      <c r="A11" s="82" t="s">
        <v>43</v>
      </c>
      <c r="B11" s="49">
        <v>276300</v>
      </c>
      <c r="C11" s="49">
        <v>300000</v>
      </c>
      <c r="D11" s="35">
        <f t="shared" si="0"/>
        <v>-23700</v>
      </c>
      <c r="E11" s="11"/>
      <c r="F11" s="101"/>
      <c r="G11" s="99"/>
    </row>
    <row r="12" spans="1:7" ht="14.1" customHeight="1" x14ac:dyDescent="0.15">
      <c r="A12" s="82" t="s">
        <v>44</v>
      </c>
      <c r="B12" s="49">
        <v>33088</v>
      </c>
      <c r="C12" s="22">
        <v>220000</v>
      </c>
      <c r="D12" s="35">
        <f t="shared" si="0"/>
        <v>-186912</v>
      </c>
      <c r="E12" s="11"/>
      <c r="F12" s="101"/>
    </row>
    <row r="13" spans="1:7" ht="14.1" customHeight="1" x14ac:dyDescent="0.15">
      <c r="A13" s="82" t="s">
        <v>45</v>
      </c>
      <c r="B13" s="49">
        <v>8759581</v>
      </c>
      <c r="C13" s="49">
        <v>7500000</v>
      </c>
      <c r="D13" s="35">
        <f t="shared" si="0"/>
        <v>1259581</v>
      </c>
      <c r="E13" s="11"/>
      <c r="F13" s="101"/>
    </row>
    <row r="14" spans="1:7" ht="14.1" customHeight="1" x14ac:dyDescent="0.15">
      <c r="A14" s="82" t="s">
        <v>46</v>
      </c>
      <c r="B14" s="49">
        <v>5579</v>
      </c>
      <c r="C14" s="49">
        <v>530000</v>
      </c>
      <c r="D14" s="35">
        <f t="shared" si="0"/>
        <v>-524421</v>
      </c>
      <c r="E14" s="11"/>
      <c r="F14" s="101"/>
    </row>
    <row r="15" spans="1:7" ht="14.1" customHeight="1" x14ac:dyDescent="0.15">
      <c r="A15" s="82" t="s">
        <v>47</v>
      </c>
      <c r="B15" s="49">
        <v>3906238</v>
      </c>
      <c r="C15" s="49">
        <v>1000000</v>
      </c>
      <c r="D15" s="35">
        <f t="shared" si="0"/>
        <v>2906238</v>
      </c>
      <c r="E15" s="11"/>
      <c r="F15" s="101"/>
    </row>
    <row r="16" spans="1:7" ht="14.1" customHeight="1" x14ac:dyDescent="0.15">
      <c r="A16" s="82" t="s">
        <v>73</v>
      </c>
      <c r="B16" s="49">
        <v>1135000</v>
      </c>
      <c r="C16" s="49">
        <v>0</v>
      </c>
      <c r="D16" s="35">
        <f t="shared" si="0"/>
        <v>1135000</v>
      </c>
      <c r="E16" s="11"/>
      <c r="F16" s="101"/>
    </row>
    <row r="17" spans="1:7" ht="14.1" customHeight="1" x14ac:dyDescent="0.15">
      <c r="A17" s="82" t="s">
        <v>48</v>
      </c>
      <c r="B17" s="22">
        <v>2036501</v>
      </c>
      <c r="C17" s="49">
        <v>3600000</v>
      </c>
      <c r="D17" s="35">
        <f t="shared" si="0"/>
        <v>-1563499</v>
      </c>
      <c r="E17" s="11"/>
      <c r="F17" s="101"/>
    </row>
    <row r="18" spans="1:7" ht="14.1" customHeight="1" x14ac:dyDescent="0.15">
      <c r="A18" s="82" t="s">
        <v>74</v>
      </c>
      <c r="B18" s="22">
        <v>143100</v>
      </c>
      <c r="C18" s="22">
        <v>100000</v>
      </c>
      <c r="D18" s="35">
        <f t="shared" si="0"/>
        <v>43100</v>
      </c>
      <c r="E18" s="11"/>
      <c r="F18" s="101"/>
    </row>
    <row r="19" spans="1:7" ht="14.1" customHeight="1" x14ac:dyDescent="0.15">
      <c r="A19" s="82" t="s">
        <v>49</v>
      </c>
      <c r="B19" s="22">
        <v>9000</v>
      </c>
      <c r="C19" s="22">
        <v>82000</v>
      </c>
      <c r="D19" s="35">
        <f t="shared" si="0"/>
        <v>-73000</v>
      </c>
      <c r="E19" s="11"/>
      <c r="F19" s="101"/>
    </row>
    <row r="20" spans="1:7" ht="14.1" customHeight="1" x14ac:dyDescent="0.15">
      <c r="A20" s="83" t="s">
        <v>76</v>
      </c>
      <c r="B20" s="22">
        <v>122000</v>
      </c>
      <c r="C20" s="22">
        <v>153000</v>
      </c>
      <c r="D20" s="35">
        <f t="shared" si="0"/>
        <v>-31000</v>
      </c>
      <c r="E20" s="11"/>
      <c r="F20" s="101"/>
    </row>
    <row r="21" spans="1:7" ht="14.1" customHeight="1" x14ac:dyDescent="0.15">
      <c r="A21" s="82" t="s">
        <v>72</v>
      </c>
      <c r="B21" s="22">
        <v>731200</v>
      </c>
      <c r="C21" s="22">
        <v>932000</v>
      </c>
      <c r="D21" s="35"/>
      <c r="E21" s="11"/>
      <c r="F21" s="101"/>
    </row>
    <row r="22" spans="1:7" ht="12.95" customHeight="1" x14ac:dyDescent="0.15">
      <c r="A22" s="84" t="s">
        <v>5</v>
      </c>
      <c r="B22" s="70">
        <f>SUM(B9:B21)</f>
        <v>18616852</v>
      </c>
      <c r="C22" s="70">
        <f>SUM(C9:C21)</f>
        <v>17417000</v>
      </c>
      <c r="D22" s="39">
        <f>B22-C22</f>
        <v>1199852</v>
      </c>
      <c r="E22" s="40"/>
      <c r="F22" s="101"/>
    </row>
    <row r="23" spans="1:7" ht="14.1" customHeight="1" x14ac:dyDescent="0.15">
      <c r="A23" s="89" t="s">
        <v>7</v>
      </c>
      <c r="B23" s="72"/>
      <c r="C23" s="72"/>
      <c r="D23" s="35"/>
      <c r="E23" s="11"/>
      <c r="F23" s="101"/>
      <c r="G23" s="41"/>
    </row>
    <row r="24" spans="1:7" ht="14.1" customHeight="1" x14ac:dyDescent="0.15">
      <c r="A24" s="82" t="s">
        <v>60</v>
      </c>
      <c r="B24" s="22">
        <v>0</v>
      </c>
      <c r="C24" s="22">
        <v>100000</v>
      </c>
      <c r="D24" s="35">
        <f t="shared" ref="D24:D44" si="1">B24-C24</f>
        <v>-100000</v>
      </c>
      <c r="E24" s="11" t="s">
        <v>61</v>
      </c>
      <c r="F24" s="101"/>
    </row>
    <row r="25" spans="1:7" ht="14.1" customHeight="1" x14ac:dyDescent="0.15">
      <c r="A25" s="82" t="s">
        <v>64</v>
      </c>
      <c r="B25" s="22">
        <v>975000</v>
      </c>
      <c r="C25" s="22">
        <v>1211000</v>
      </c>
      <c r="D25" s="35">
        <f t="shared" si="1"/>
        <v>-236000</v>
      </c>
      <c r="E25" s="11" t="s">
        <v>30</v>
      </c>
      <c r="F25" s="101"/>
    </row>
    <row r="26" spans="1:7" ht="14.1" customHeight="1" x14ac:dyDescent="0.15">
      <c r="A26" s="82" t="s">
        <v>50</v>
      </c>
      <c r="B26" s="22">
        <v>2400000</v>
      </c>
      <c r="C26" s="22">
        <v>2400000</v>
      </c>
      <c r="D26" s="35">
        <f t="shared" si="1"/>
        <v>0</v>
      </c>
      <c r="E26" s="11" t="s">
        <v>13</v>
      </c>
      <c r="F26" s="101"/>
    </row>
    <row r="27" spans="1:7" ht="14.1" customHeight="1" x14ac:dyDescent="0.15">
      <c r="A27" s="82" t="s">
        <v>51</v>
      </c>
      <c r="B27" s="22">
        <v>50000</v>
      </c>
      <c r="C27" s="22">
        <v>50000</v>
      </c>
      <c r="D27" s="35">
        <f t="shared" si="1"/>
        <v>0</v>
      </c>
      <c r="E27" s="11" t="s">
        <v>37</v>
      </c>
      <c r="F27" s="101"/>
    </row>
    <row r="28" spans="1:7" ht="14.1" customHeight="1" x14ac:dyDescent="0.15">
      <c r="A28" s="82" t="s">
        <v>52</v>
      </c>
      <c r="B28" s="22">
        <v>80000</v>
      </c>
      <c r="C28" s="49">
        <v>80000</v>
      </c>
      <c r="D28" s="35">
        <f t="shared" si="1"/>
        <v>0</v>
      </c>
      <c r="E28" s="11" t="s">
        <v>36</v>
      </c>
      <c r="F28" s="101"/>
    </row>
    <row r="29" spans="1:7" ht="14.1" customHeight="1" x14ac:dyDescent="0.15">
      <c r="A29" s="82" t="s">
        <v>59</v>
      </c>
      <c r="B29" s="22">
        <v>400000</v>
      </c>
      <c r="C29" s="49">
        <v>500000</v>
      </c>
      <c r="D29" s="35">
        <f t="shared" si="1"/>
        <v>-100000</v>
      </c>
      <c r="E29" s="11"/>
      <c r="F29" s="101"/>
    </row>
    <row r="30" spans="1:7" ht="14.1" customHeight="1" x14ac:dyDescent="0.15">
      <c r="A30" s="82" t="s">
        <v>53</v>
      </c>
      <c r="B30" s="49">
        <v>1129937</v>
      </c>
      <c r="C30" s="22">
        <v>1588000</v>
      </c>
      <c r="D30" s="35">
        <f t="shared" si="1"/>
        <v>-458063</v>
      </c>
      <c r="E30" s="11" t="s">
        <v>31</v>
      </c>
      <c r="F30" s="101"/>
    </row>
    <row r="31" spans="1:7" ht="14.1" customHeight="1" x14ac:dyDescent="0.15">
      <c r="A31" s="82" t="s">
        <v>54</v>
      </c>
      <c r="B31" s="22">
        <v>2490000</v>
      </c>
      <c r="C31" s="22">
        <v>2490000</v>
      </c>
      <c r="D31" s="35">
        <f t="shared" si="1"/>
        <v>0</v>
      </c>
      <c r="E31" s="11" t="s">
        <v>38</v>
      </c>
      <c r="F31" s="101"/>
    </row>
    <row r="32" spans="1:7" ht="14.1" customHeight="1" x14ac:dyDescent="0.15">
      <c r="A32" s="82" t="s">
        <v>70</v>
      </c>
      <c r="B32" s="22">
        <v>2492097</v>
      </c>
      <c r="C32" s="102">
        <v>1500000</v>
      </c>
      <c r="D32" s="35">
        <f t="shared" si="1"/>
        <v>992097</v>
      </c>
      <c r="E32" s="11"/>
      <c r="F32" s="101"/>
    </row>
    <row r="33" spans="1:6" ht="14.1" customHeight="1" x14ac:dyDescent="0.15">
      <c r="A33" s="82" t="s">
        <v>55</v>
      </c>
      <c r="B33" s="22">
        <v>240435</v>
      </c>
      <c r="C33" s="22">
        <v>287000</v>
      </c>
      <c r="D33" s="35">
        <f t="shared" si="1"/>
        <v>-46565</v>
      </c>
      <c r="E33" s="11" t="s">
        <v>32</v>
      </c>
      <c r="F33" s="101"/>
    </row>
    <row r="34" spans="1:6" ht="14.1" customHeight="1" x14ac:dyDescent="0.15">
      <c r="A34" s="83" t="s">
        <v>75</v>
      </c>
      <c r="B34" s="22">
        <v>980000</v>
      </c>
      <c r="C34" s="22">
        <v>960000</v>
      </c>
      <c r="D34" s="35">
        <f t="shared" si="1"/>
        <v>20000</v>
      </c>
      <c r="E34" s="11" t="s">
        <v>19</v>
      </c>
      <c r="F34" s="101"/>
    </row>
    <row r="35" spans="1:6" ht="14.1" customHeight="1" x14ac:dyDescent="0.15">
      <c r="A35" s="82" t="s">
        <v>69</v>
      </c>
      <c r="B35" s="22">
        <v>338933</v>
      </c>
      <c r="C35" s="22">
        <v>0</v>
      </c>
      <c r="D35" s="35">
        <f>B35-C35</f>
        <v>338933</v>
      </c>
      <c r="E35" s="11" t="s">
        <v>57</v>
      </c>
      <c r="F35" s="101"/>
    </row>
    <row r="36" spans="1:6" ht="14.1" customHeight="1" x14ac:dyDescent="0.15">
      <c r="A36" s="82" t="s">
        <v>71</v>
      </c>
      <c r="B36" s="22">
        <v>2833000</v>
      </c>
      <c r="C36" s="102">
        <v>3000000</v>
      </c>
      <c r="D36" s="35"/>
      <c r="E36" s="11"/>
      <c r="F36" s="101"/>
    </row>
    <row r="37" spans="1:6" ht="12.95" customHeight="1" x14ac:dyDescent="0.15">
      <c r="A37" s="93" t="s">
        <v>5</v>
      </c>
      <c r="B37" s="77">
        <f>SUM(B24:B36)</f>
        <v>14409402</v>
      </c>
      <c r="C37" s="77">
        <f>SUM(C23:C36)</f>
        <v>14166000</v>
      </c>
      <c r="D37" s="78">
        <f>B37-C37</f>
        <v>243402</v>
      </c>
      <c r="E37" s="79"/>
      <c r="F37" s="101"/>
    </row>
    <row r="38" spans="1:6" ht="12.95" customHeight="1" x14ac:dyDescent="0.15">
      <c r="A38" s="81" t="s">
        <v>39</v>
      </c>
      <c r="B38" s="25">
        <v>0</v>
      </c>
      <c r="C38" s="25">
        <v>0</v>
      </c>
      <c r="D38" s="42">
        <v>0</v>
      </c>
      <c r="E38" s="47"/>
      <c r="F38" s="101"/>
    </row>
    <row r="39" spans="1:6" ht="12.95" customHeight="1" x14ac:dyDescent="0.15">
      <c r="A39" s="94" t="s">
        <v>40</v>
      </c>
      <c r="B39" s="22">
        <v>41911</v>
      </c>
      <c r="C39" s="22">
        <v>150000</v>
      </c>
      <c r="D39" s="42">
        <f t="shared" si="1"/>
        <v>-108089</v>
      </c>
      <c r="E39" s="43"/>
      <c r="F39" s="101"/>
    </row>
    <row r="40" spans="1:6" ht="12.95" customHeight="1" x14ac:dyDescent="0.15">
      <c r="A40" s="94" t="s">
        <v>56</v>
      </c>
      <c r="B40" s="25">
        <v>270</v>
      </c>
      <c r="C40" s="25">
        <v>2500</v>
      </c>
      <c r="D40" s="42">
        <f t="shared" si="1"/>
        <v>-2230</v>
      </c>
      <c r="E40" s="43"/>
      <c r="F40" s="101"/>
    </row>
    <row r="41" spans="1:6" ht="12.95" customHeight="1" x14ac:dyDescent="0.15">
      <c r="A41" s="95" t="s">
        <v>5</v>
      </c>
      <c r="B41" s="50">
        <f>SUM(B38:B40)</f>
        <v>42181</v>
      </c>
      <c r="C41" s="50">
        <f>SUM(C38:C40)</f>
        <v>152500</v>
      </c>
      <c r="D41" s="27">
        <f>B41-C41</f>
        <v>-110319</v>
      </c>
      <c r="E41" s="36"/>
      <c r="F41" s="101"/>
    </row>
    <row r="42" spans="1:6" ht="12.95" customHeight="1" x14ac:dyDescent="0.15">
      <c r="A42" s="90" t="s">
        <v>12</v>
      </c>
      <c r="B42" s="72">
        <f>SUM(B7+B22+B37+B41)</f>
        <v>33091435</v>
      </c>
      <c r="C42" s="72">
        <f>SUM(C7+C22+C37+C41)</f>
        <v>31755500</v>
      </c>
      <c r="D42" s="27">
        <f t="shared" si="1"/>
        <v>1335935</v>
      </c>
      <c r="E42" s="14"/>
      <c r="F42" s="101"/>
    </row>
    <row r="43" spans="1:6" ht="12.95" customHeight="1" x14ac:dyDescent="0.15">
      <c r="A43" s="91" t="s">
        <v>15</v>
      </c>
      <c r="B43" s="73">
        <v>1756425</v>
      </c>
      <c r="C43" s="73">
        <v>756092</v>
      </c>
      <c r="D43" s="75">
        <f t="shared" si="1"/>
        <v>1000333</v>
      </c>
      <c r="E43" s="44"/>
      <c r="F43" s="101"/>
    </row>
    <row r="44" spans="1:6" ht="12.95" customHeight="1" thickBot="1" x14ac:dyDescent="0.2">
      <c r="A44" s="92" t="s">
        <v>8</v>
      </c>
      <c r="B44" s="74">
        <f>SUM(B42:B43)</f>
        <v>34847860</v>
      </c>
      <c r="C44" s="74">
        <f>SUM(C42:C43)</f>
        <v>32511592</v>
      </c>
      <c r="D44" s="76">
        <f t="shared" si="1"/>
        <v>2336268</v>
      </c>
      <c r="E44" s="45"/>
      <c r="F44" s="101"/>
    </row>
    <row r="45" spans="1:6" x14ac:dyDescent="0.15">
      <c r="D45" s="46"/>
    </row>
  </sheetData>
  <mergeCells count="3">
    <mergeCell ref="A1:E1"/>
    <mergeCell ref="A2:E2"/>
    <mergeCell ref="C3:E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7"/>
  <sheetViews>
    <sheetView topLeftCell="A13" zoomScaleNormal="100" workbookViewId="0">
      <selection activeCell="B3" sqref="B1:E1048576"/>
    </sheetView>
  </sheetViews>
  <sheetFormatPr defaultRowHeight="13.5" x14ac:dyDescent="0.15"/>
  <cols>
    <col min="1" max="1" width="35.5" style="13" bestFit="1" customWidth="1"/>
    <col min="2" max="2" width="12.625" style="21" customWidth="1"/>
    <col min="3" max="4" width="12.625" style="2" customWidth="1"/>
    <col min="5" max="5" width="12.625" style="19" customWidth="1"/>
    <col min="6" max="16384" width="9" style="2"/>
  </cols>
  <sheetData>
    <row r="1" spans="1:5" ht="15" customHeight="1" x14ac:dyDescent="0.15">
      <c r="A1" s="104" t="s">
        <v>82</v>
      </c>
      <c r="B1" s="104"/>
      <c r="C1" s="104"/>
      <c r="D1" s="104"/>
      <c r="E1" s="104"/>
    </row>
    <row r="2" spans="1:5" ht="14.1" customHeight="1" thickBot="1" x14ac:dyDescent="0.2">
      <c r="A2" s="105" t="s">
        <v>42</v>
      </c>
      <c r="B2" s="105"/>
      <c r="C2" s="105"/>
      <c r="D2" s="105"/>
      <c r="E2" s="105"/>
    </row>
    <row r="3" spans="1:5" ht="12.95" customHeight="1" x14ac:dyDescent="0.15">
      <c r="A3" s="12"/>
      <c r="B3" s="20" t="s">
        <v>33</v>
      </c>
      <c r="C3" s="20" t="s">
        <v>1</v>
      </c>
      <c r="D3" s="1" t="s">
        <v>2</v>
      </c>
      <c r="E3" s="28" t="s">
        <v>3</v>
      </c>
    </row>
    <row r="4" spans="1:5" ht="13.5" customHeight="1" x14ac:dyDescent="0.15">
      <c r="A4" s="51" t="s">
        <v>16</v>
      </c>
      <c r="B4" s="63"/>
      <c r="C4" s="63"/>
      <c r="D4" s="3"/>
      <c r="E4" s="16"/>
    </row>
    <row r="5" spans="1:5" ht="13.5" customHeight="1" x14ac:dyDescent="0.15">
      <c r="A5" s="51" t="s">
        <v>41</v>
      </c>
      <c r="B5" s="64"/>
      <c r="C5" s="64"/>
      <c r="D5" s="4"/>
      <c r="E5" s="17"/>
    </row>
    <row r="6" spans="1:5" s="29" customFormat="1" ht="13.5" customHeight="1" x14ac:dyDescent="0.15">
      <c r="A6" s="53" t="s">
        <v>35</v>
      </c>
      <c r="B6" s="49">
        <v>1066355</v>
      </c>
      <c r="C6" s="49">
        <v>1200000</v>
      </c>
      <c r="D6" s="5">
        <f t="shared" ref="D6:D9" si="0">B6-C6</f>
        <v>-133645</v>
      </c>
      <c r="E6" s="30"/>
    </row>
    <row r="7" spans="1:5" s="29" customFormat="1" ht="13.5" customHeight="1" x14ac:dyDescent="0.15">
      <c r="A7" s="53" t="s">
        <v>62</v>
      </c>
      <c r="B7" s="49">
        <v>1806649</v>
      </c>
      <c r="C7" s="49">
        <v>2000000</v>
      </c>
      <c r="D7" s="5">
        <f t="shared" si="0"/>
        <v>-193351</v>
      </c>
      <c r="E7" s="18"/>
    </row>
    <row r="8" spans="1:5" s="29" customFormat="1" ht="13.5" customHeight="1" x14ac:dyDescent="0.15">
      <c r="A8" s="53" t="s">
        <v>43</v>
      </c>
      <c r="B8" s="49">
        <v>2335955</v>
      </c>
      <c r="C8" s="49">
        <v>2630000</v>
      </c>
      <c r="D8" s="5">
        <f t="shared" si="0"/>
        <v>-294045</v>
      </c>
      <c r="E8" s="18"/>
    </row>
    <row r="9" spans="1:5" s="29" customFormat="1" ht="13.5" customHeight="1" x14ac:dyDescent="0.15">
      <c r="A9" s="53" t="s">
        <v>44</v>
      </c>
      <c r="B9" s="48">
        <v>188057</v>
      </c>
      <c r="C9" s="48">
        <v>250000</v>
      </c>
      <c r="D9" s="5">
        <f t="shared" si="0"/>
        <v>-61943</v>
      </c>
      <c r="E9" s="18"/>
    </row>
    <row r="10" spans="1:5" s="29" customFormat="1" ht="13.5" customHeight="1" x14ac:dyDescent="0.15">
      <c r="A10" s="53" t="s">
        <v>77</v>
      </c>
      <c r="B10" s="49">
        <v>6136788</v>
      </c>
      <c r="C10" s="49">
        <v>6000000</v>
      </c>
      <c r="D10" s="5">
        <f t="shared" ref="D10:D18" si="1">B10-C10</f>
        <v>136788</v>
      </c>
      <c r="E10" s="18"/>
    </row>
    <row r="11" spans="1:5" s="29" customFormat="1" ht="13.5" customHeight="1" x14ac:dyDescent="0.15">
      <c r="A11" s="53" t="s">
        <v>46</v>
      </c>
      <c r="B11" s="48">
        <v>87990</v>
      </c>
      <c r="C11" s="48">
        <v>860000</v>
      </c>
      <c r="D11" s="5">
        <f t="shared" ref="D11:D14" si="2">B11-C11</f>
        <v>-772010</v>
      </c>
      <c r="E11" s="18"/>
    </row>
    <row r="12" spans="1:5" s="29" customFormat="1" ht="13.5" customHeight="1" x14ac:dyDescent="0.15">
      <c r="A12" s="53" t="s">
        <v>47</v>
      </c>
      <c r="B12" s="49">
        <v>4003544</v>
      </c>
      <c r="C12" s="49">
        <v>100000</v>
      </c>
      <c r="D12" s="5">
        <f t="shared" si="2"/>
        <v>3903544</v>
      </c>
      <c r="E12" s="18"/>
    </row>
    <row r="13" spans="1:5" s="29" customFormat="1" ht="13.5" customHeight="1" x14ac:dyDescent="0.15">
      <c r="A13" s="53" t="s">
        <v>78</v>
      </c>
      <c r="B13" s="49">
        <v>2313333</v>
      </c>
      <c r="C13" s="49"/>
      <c r="D13" s="5"/>
      <c r="E13" s="18"/>
    </row>
    <row r="14" spans="1:5" s="29" customFormat="1" ht="13.5" customHeight="1" x14ac:dyDescent="0.15">
      <c r="A14" s="53" t="s">
        <v>79</v>
      </c>
      <c r="B14" s="49">
        <v>4987451</v>
      </c>
      <c r="C14" s="49">
        <v>7500000</v>
      </c>
      <c r="D14" s="5">
        <f t="shared" si="2"/>
        <v>-2512549</v>
      </c>
      <c r="E14" s="18"/>
    </row>
    <row r="15" spans="1:5" s="29" customFormat="1" ht="13.5" customHeight="1" x14ac:dyDescent="0.15">
      <c r="A15" s="82" t="s">
        <v>74</v>
      </c>
      <c r="B15" s="49">
        <v>1705991</v>
      </c>
      <c r="C15" s="49">
        <v>1600000</v>
      </c>
      <c r="D15" s="5">
        <f t="shared" si="1"/>
        <v>105991</v>
      </c>
      <c r="E15" s="18"/>
    </row>
    <row r="16" spans="1:5" s="29" customFormat="1" ht="13.5" customHeight="1" x14ac:dyDescent="0.15">
      <c r="A16" s="53" t="s">
        <v>55</v>
      </c>
      <c r="B16" s="49">
        <v>268349</v>
      </c>
      <c r="C16" s="49">
        <v>360000</v>
      </c>
      <c r="D16" s="5">
        <f t="shared" si="1"/>
        <v>-91651</v>
      </c>
      <c r="E16" s="18"/>
    </row>
    <row r="17" spans="1:8" s="29" customFormat="1" ht="13.5" customHeight="1" x14ac:dyDescent="0.15">
      <c r="A17" s="53" t="s">
        <v>75</v>
      </c>
      <c r="B17" s="49">
        <v>1118346</v>
      </c>
      <c r="C17" s="49">
        <v>1335000</v>
      </c>
      <c r="D17" s="5">
        <f t="shared" si="1"/>
        <v>-216654</v>
      </c>
      <c r="E17" s="18"/>
    </row>
    <row r="18" spans="1:8" s="29" customFormat="1" ht="13.5" customHeight="1" x14ac:dyDescent="0.15">
      <c r="A18" s="82" t="s">
        <v>72</v>
      </c>
      <c r="B18" s="49">
        <v>3760568</v>
      </c>
      <c r="C18" s="49">
        <v>3932000</v>
      </c>
      <c r="D18" s="5">
        <f t="shared" si="1"/>
        <v>-171432</v>
      </c>
      <c r="E18" s="18"/>
    </row>
    <row r="19" spans="1:8" s="29" customFormat="1" ht="12.95" customHeight="1" x14ac:dyDescent="0.15">
      <c r="A19" s="54" t="s">
        <v>5</v>
      </c>
      <c r="B19" s="65">
        <f>SUM(B6:B18)</f>
        <v>29779376</v>
      </c>
      <c r="C19" s="65">
        <f>SUM(C6:C18)</f>
        <v>27767000</v>
      </c>
      <c r="D19" s="6">
        <f>SUM(B19-C19)</f>
        <v>2012376</v>
      </c>
      <c r="E19" s="32"/>
    </row>
    <row r="20" spans="1:8" s="29" customFormat="1" ht="13.5" customHeight="1" x14ac:dyDescent="0.15">
      <c r="A20" s="55" t="s">
        <v>14</v>
      </c>
      <c r="B20" s="66"/>
      <c r="C20" s="66"/>
      <c r="D20" s="5"/>
      <c r="E20" s="33"/>
    </row>
    <row r="21" spans="1:8" customFormat="1" ht="13.5" customHeight="1" x14ac:dyDescent="0.15">
      <c r="A21" s="56" t="s">
        <v>20</v>
      </c>
      <c r="B21" s="49">
        <v>1081000</v>
      </c>
      <c r="C21" s="49">
        <v>1650000</v>
      </c>
      <c r="D21" s="5">
        <f t="shared" ref="D21:D32" si="3">B21-C21</f>
        <v>-569000</v>
      </c>
      <c r="E21" s="15"/>
    </row>
    <row r="22" spans="1:8" customFormat="1" ht="13.5" customHeight="1" x14ac:dyDescent="0.15">
      <c r="A22" s="56" t="s">
        <v>81</v>
      </c>
      <c r="B22" s="49">
        <v>904280</v>
      </c>
      <c r="C22" s="49">
        <v>0</v>
      </c>
      <c r="D22" s="5"/>
      <c r="E22" s="15"/>
    </row>
    <row r="23" spans="1:8" customFormat="1" ht="13.5" customHeight="1" x14ac:dyDescent="0.15">
      <c r="A23" s="56" t="s">
        <v>58</v>
      </c>
      <c r="B23" s="49">
        <v>841330</v>
      </c>
      <c r="C23" s="48">
        <v>129592</v>
      </c>
      <c r="D23" s="5"/>
      <c r="E23" s="15"/>
    </row>
    <row r="24" spans="1:8" customFormat="1" ht="13.5" customHeight="1" x14ac:dyDescent="0.15">
      <c r="A24" s="52" t="s">
        <v>21</v>
      </c>
      <c r="B24" s="48">
        <v>163163</v>
      </c>
      <c r="C24" s="48">
        <v>140000</v>
      </c>
      <c r="D24" s="5">
        <f t="shared" si="3"/>
        <v>23163</v>
      </c>
      <c r="E24" s="15"/>
    </row>
    <row r="25" spans="1:8" customFormat="1" ht="13.5" customHeight="1" x14ac:dyDescent="0.15">
      <c r="A25" s="57" t="s">
        <v>23</v>
      </c>
      <c r="B25" s="48">
        <v>23047</v>
      </c>
      <c r="C25" s="48">
        <v>133000</v>
      </c>
      <c r="D25" s="5">
        <f>B25-C25</f>
        <v>-109953</v>
      </c>
      <c r="E25" s="15"/>
    </row>
    <row r="26" spans="1:8" customFormat="1" ht="13.5" customHeight="1" x14ac:dyDescent="0.15">
      <c r="A26" s="52" t="s">
        <v>29</v>
      </c>
      <c r="B26" s="48">
        <v>86239</v>
      </c>
      <c r="C26" s="48">
        <v>150000</v>
      </c>
      <c r="D26" s="5">
        <f t="shared" si="3"/>
        <v>-63761</v>
      </c>
      <c r="E26" s="15"/>
    </row>
    <row r="27" spans="1:8" customFormat="1" ht="13.5" customHeight="1" x14ac:dyDescent="0.15">
      <c r="A27" s="52" t="s">
        <v>22</v>
      </c>
      <c r="B27" s="48">
        <v>260000</v>
      </c>
      <c r="C27" s="48">
        <v>110000</v>
      </c>
      <c r="D27" s="5">
        <f t="shared" si="3"/>
        <v>150000</v>
      </c>
      <c r="E27" s="15" t="s">
        <v>17</v>
      </c>
    </row>
    <row r="28" spans="1:8" ht="13.5" customHeight="1" x14ac:dyDescent="0.15">
      <c r="A28" s="57" t="s">
        <v>28</v>
      </c>
      <c r="B28" s="48"/>
      <c r="C28" s="48">
        <v>5000</v>
      </c>
      <c r="D28" s="5">
        <f>B28-C28</f>
        <v>-5000</v>
      </c>
      <c r="E28" s="15"/>
    </row>
    <row r="29" spans="1:8" customFormat="1" ht="13.5" customHeight="1" x14ac:dyDescent="0.15">
      <c r="A29" s="58" t="s">
        <v>24</v>
      </c>
      <c r="B29" s="48">
        <v>5000</v>
      </c>
      <c r="C29" s="48">
        <v>20000</v>
      </c>
      <c r="D29" s="5">
        <f t="shared" si="3"/>
        <v>-15000</v>
      </c>
      <c r="E29" s="15"/>
    </row>
    <row r="30" spans="1:8" ht="13.5" customHeight="1" x14ac:dyDescent="0.15">
      <c r="A30" s="59" t="s">
        <v>25</v>
      </c>
      <c r="B30" s="48">
        <v>8000</v>
      </c>
      <c r="C30" s="48">
        <v>5000</v>
      </c>
      <c r="D30" s="5">
        <f t="shared" si="3"/>
        <v>3000</v>
      </c>
      <c r="E30" s="15"/>
      <c r="G30"/>
      <c r="H30"/>
    </row>
    <row r="31" spans="1:8" ht="13.5" customHeight="1" x14ac:dyDescent="0.15">
      <c r="A31" s="57" t="s">
        <v>27</v>
      </c>
      <c r="B31" s="48">
        <v>4473</v>
      </c>
      <c r="C31" s="48">
        <v>2000</v>
      </c>
      <c r="D31" s="5">
        <f>B31-C31</f>
        <v>2473</v>
      </c>
      <c r="E31" s="15"/>
    </row>
    <row r="32" spans="1:8" ht="13.5" customHeight="1" x14ac:dyDescent="0.15">
      <c r="A32" s="58" t="s">
        <v>26</v>
      </c>
      <c r="B32" s="48">
        <v>570469</v>
      </c>
      <c r="C32" s="48">
        <v>400000</v>
      </c>
      <c r="D32" s="5">
        <f t="shared" si="3"/>
        <v>170469</v>
      </c>
      <c r="E32" s="15"/>
    </row>
    <row r="33" spans="1:5" ht="13.5" customHeight="1" x14ac:dyDescent="0.15">
      <c r="A33" s="103" t="s">
        <v>80</v>
      </c>
      <c r="B33" s="48">
        <v>333844</v>
      </c>
      <c r="C33" s="48"/>
      <c r="D33" s="5"/>
      <c r="E33" s="15"/>
    </row>
    <row r="34" spans="1:5" ht="12.95" customHeight="1" x14ac:dyDescent="0.15">
      <c r="A34" s="60" t="s">
        <v>5</v>
      </c>
      <c r="B34" s="67">
        <f>SUM(B21:B33)</f>
        <v>4280845</v>
      </c>
      <c r="C34" s="67">
        <f>SUM(C21:C32)</f>
        <v>2744592</v>
      </c>
      <c r="D34" s="6">
        <f>SUM(B34-C34)</f>
        <v>1536253</v>
      </c>
      <c r="E34" s="9"/>
    </row>
    <row r="35" spans="1:5" ht="12.95" customHeight="1" x14ac:dyDescent="0.15">
      <c r="A35" s="61" t="s">
        <v>9</v>
      </c>
      <c r="B35" s="68">
        <f>SUM(B19+B34)</f>
        <v>34060221</v>
      </c>
      <c r="C35" s="68">
        <f>SUM(C34+C19)</f>
        <v>30511592</v>
      </c>
      <c r="D35" s="6">
        <f>SUM(B35-C35)</f>
        <v>3548629</v>
      </c>
      <c r="E35" s="9"/>
    </row>
    <row r="36" spans="1:5" ht="12.95" customHeight="1" x14ac:dyDescent="0.15">
      <c r="A36" s="61" t="s">
        <v>10</v>
      </c>
      <c r="B36" s="65">
        <f>収入!B42-支出!B35</f>
        <v>-968786</v>
      </c>
      <c r="C36" s="65">
        <f>収入!C42-支出!C35</f>
        <v>1243908</v>
      </c>
      <c r="D36" s="6">
        <f>SUM(B36-C36)</f>
        <v>-2212694</v>
      </c>
      <c r="E36" s="9"/>
    </row>
    <row r="37" spans="1:5" ht="12.95" customHeight="1" thickBot="1" x14ac:dyDescent="0.2">
      <c r="A37" s="62" t="s">
        <v>11</v>
      </c>
      <c r="B37" s="69">
        <f>SUM(収入!B44-支出!B35)</f>
        <v>787639</v>
      </c>
      <c r="C37" s="69">
        <f>収入!C44-支出!C35</f>
        <v>2000000</v>
      </c>
      <c r="D37" s="7">
        <f>SUM(B37-C37)</f>
        <v>-1212361</v>
      </c>
      <c r="E37" s="10"/>
    </row>
  </sheetData>
  <mergeCells count="2">
    <mergeCell ref="A1:E1"/>
    <mergeCell ref="A2:E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</vt:lpstr>
      <vt:lpstr>支出!Print_Area</vt:lpstr>
      <vt:lpstr>収入!Print_Area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gns8</dc:creator>
  <cp:lastModifiedBy>Windows ユーザー</cp:lastModifiedBy>
  <cp:lastPrinted>2020-06-26T07:57:49Z</cp:lastPrinted>
  <dcterms:created xsi:type="dcterms:W3CDTF">1997-01-08T22:48:59Z</dcterms:created>
  <dcterms:modified xsi:type="dcterms:W3CDTF">2020-07-04T04:51:11Z</dcterms:modified>
</cp:coreProperties>
</file>