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NPO法人総会\令和4年度\"/>
    </mc:Choice>
  </mc:AlternateContent>
  <xr:revisionPtr revIDLastSave="0" documentId="13_ncr:1_{F2094FCB-C1FC-4126-A610-714E95415B09}" xr6:coauthVersionLast="47" xr6:coauthVersionMax="47" xr10:uidLastSave="{00000000-0000-0000-0000-000000000000}"/>
  <bookViews>
    <workbookView xWindow="6623" yWindow="98" windowWidth="18015" windowHeight="14722" activeTab="1" xr2:uid="{00000000-000D-0000-FFFF-FFFF00000000}"/>
  </bookViews>
  <sheets>
    <sheet name="収入" sheetId="1" r:id="rId1"/>
    <sheet name="支出" sheetId="2" r:id="rId2"/>
  </sheets>
  <definedNames>
    <definedName name="_xlnm.Print_Area" localSheetId="1">支出!$A$1:$E$52</definedName>
    <definedName name="_xlnm.Print_Area" localSheetId="0">収入!$A$1:$E$60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2" l="1"/>
  <c r="C22" i="2"/>
  <c r="B22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B49" i="2"/>
  <c r="B50" i="2"/>
  <c r="B53" i="1"/>
  <c r="B57" i="1"/>
  <c r="B24" i="1"/>
  <c r="B58" i="1" s="1"/>
  <c r="B60" i="1" s="1"/>
  <c r="C53" i="1"/>
  <c r="C24" i="1"/>
  <c r="D24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9" i="1" l="1"/>
  <c r="D50" i="1"/>
  <c r="D51" i="1"/>
  <c r="D22" i="2" l="1"/>
  <c r="D45" i="1" l="1"/>
  <c r="D56" i="1" l="1"/>
  <c r="C57" i="1" l="1"/>
  <c r="D48" i="1"/>
  <c r="D34" i="1"/>
  <c r="D35" i="1"/>
  <c r="D43" i="1"/>
  <c r="D44" i="1"/>
  <c r="D46" i="1"/>
  <c r="D47" i="1"/>
  <c r="D57" i="1" l="1"/>
  <c r="D59" i="1" l="1"/>
  <c r="D53" i="1"/>
  <c r="C7" i="1" l="1"/>
  <c r="C58" i="1" s="1"/>
  <c r="C60" i="1" l="1"/>
  <c r="C50" i="2"/>
  <c r="C52" i="2" l="1"/>
  <c r="C51" i="2"/>
  <c r="D6" i="2"/>
  <c r="D6" i="1" l="1"/>
  <c r="B7" i="1"/>
  <c r="B52" i="2" l="1"/>
  <c r="B51" i="2"/>
  <c r="D24" i="2"/>
  <c r="D9" i="1"/>
  <c r="D55" i="1"/>
  <c r="D51" i="2" l="1"/>
  <c r="D50" i="2"/>
  <c r="D49" i="2"/>
  <c r="D7" i="1"/>
  <c r="D52" i="2"/>
  <c r="D58" i="1" l="1"/>
  <c r="D60" i="1"/>
</calcChain>
</file>

<file path=xl/sharedStrings.xml><?xml version="1.0" encoding="utf-8"?>
<sst xmlns="http://schemas.openxmlformats.org/spreadsheetml/2006/main" count="147" uniqueCount="99">
  <si>
    <t>ＮＰＯ法人　五ヶ瀬自然学校</t>
    <phoneticPr fontId="2"/>
  </si>
  <si>
    <t>予算額</t>
    <rPh sb="0" eb="2">
      <t>ヨサン</t>
    </rPh>
    <rPh sb="2" eb="3">
      <t>ガク</t>
    </rPh>
    <phoneticPr fontId="2"/>
  </si>
  <si>
    <t>差　異</t>
  </si>
  <si>
    <t>備　考</t>
  </si>
  <si>
    <t>Ⅰ　収入の部</t>
  </si>
  <si>
    <t>小計</t>
    <rPh sb="0" eb="2">
      <t>ショウケイ</t>
    </rPh>
    <phoneticPr fontId="2"/>
  </si>
  <si>
    <t>２　事業収入</t>
    <phoneticPr fontId="2"/>
  </si>
  <si>
    <t xml:space="preserve">       収入合計 （Ｂ）</t>
  </si>
  <si>
    <t>期支出合計（Ｃ）</t>
  </si>
  <si>
    <t>当期収支差額  （Ａ）－（Ｃ）</t>
  </si>
  <si>
    <t>次期繰越収支差額 （Ｂ）－（Ｃ）</t>
  </si>
  <si>
    <t>　　　当期収入合計　（Ａ）</t>
    <phoneticPr fontId="2"/>
  </si>
  <si>
    <t>国文科省+県+町</t>
    <rPh sb="0" eb="1">
      <t>クニ</t>
    </rPh>
    <rPh sb="1" eb="4">
      <t>モンカショウ</t>
    </rPh>
    <rPh sb="5" eb="6">
      <t>ケン</t>
    </rPh>
    <rPh sb="7" eb="8">
      <t>マチ</t>
    </rPh>
    <phoneticPr fontId="2"/>
  </si>
  <si>
    <t xml:space="preserve">       前期繰越収支差額</t>
    <phoneticPr fontId="2"/>
  </si>
  <si>
    <t>Ⅱ支出の部</t>
  </si>
  <si>
    <t>備　考</t>
    <phoneticPr fontId="2"/>
  </si>
  <si>
    <t>県</t>
    <rPh sb="0" eb="1">
      <t>ケン</t>
    </rPh>
    <phoneticPr fontId="2"/>
  </si>
  <si>
    <t>　　通信費</t>
    <phoneticPr fontId="2"/>
  </si>
  <si>
    <t>　　地代家賃</t>
    <rPh sb="2" eb="4">
      <t>チダイ</t>
    </rPh>
    <rPh sb="4" eb="6">
      <t>ヤチン</t>
    </rPh>
    <phoneticPr fontId="2"/>
  </si>
  <si>
    <t>　　消耗品費</t>
    <phoneticPr fontId="2"/>
  </si>
  <si>
    <t>　　諸会費</t>
    <phoneticPr fontId="2"/>
  </si>
  <si>
    <t>　　リース料</t>
    <phoneticPr fontId="2"/>
  </si>
  <si>
    <t>　　減価償却費</t>
    <phoneticPr fontId="2"/>
  </si>
  <si>
    <t>　　水道光熱費</t>
    <rPh sb="2" eb="4">
      <t>スイドウ</t>
    </rPh>
    <rPh sb="4" eb="7">
      <t>コウネツヒ</t>
    </rPh>
    <phoneticPr fontId="2"/>
  </si>
  <si>
    <t>独立行政法人</t>
    <phoneticPr fontId="2"/>
  </si>
  <si>
    <t>国+独立行政法人</t>
    <rPh sb="0" eb="1">
      <t>クニ</t>
    </rPh>
    <phoneticPr fontId="2"/>
  </si>
  <si>
    <t>独立行政法人</t>
    <phoneticPr fontId="2"/>
  </si>
  <si>
    <t>決算額</t>
    <rPh sb="0" eb="2">
      <t>ケッサン</t>
    </rPh>
    <rPh sb="2" eb="3">
      <t>ガク</t>
    </rPh>
    <phoneticPr fontId="2"/>
  </si>
  <si>
    <t>五ヶ瀬町</t>
    <rPh sb="0" eb="4">
      <t>ゴカセチョウ</t>
    </rPh>
    <phoneticPr fontId="2"/>
  </si>
  <si>
    <t>４　寄付金収入一般</t>
    <rPh sb="7" eb="9">
      <t>イッパン</t>
    </rPh>
    <phoneticPr fontId="2"/>
  </si>
  <si>
    <t>５　雑収入</t>
    <phoneticPr fontId="2"/>
  </si>
  <si>
    <t>１　事業費</t>
    <phoneticPr fontId="2"/>
  </si>
  <si>
    <t>　3.五ヶ瀬風の子自然学校</t>
    <rPh sb="3" eb="6">
      <t>ゴカセ</t>
    </rPh>
    <rPh sb="6" eb="7">
      <t>カゼ</t>
    </rPh>
    <rPh sb="8" eb="9">
      <t>コ</t>
    </rPh>
    <rPh sb="9" eb="11">
      <t>シゼン</t>
    </rPh>
    <rPh sb="11" eb="13">
      <t>ガッコウ</t>
    </rPh>
    <phoneticPr fontId="2"/>
  </si>
  <si>
    <t>６　受取利息収入</t>
    <phoneticPr fontId="2"/>
  </si>
  <si>
    <t>国</t>
    <rPh sb="0" eb="1">
      <t>クニ</t>
    </rPh>
    <phoneticPr fontId="2"/>
  </si>
  <si>
    <t>　　法定福利費</t>
    <phoneticPr fontId="2"/>
  </si>
  <si>
    <t xml:space="preserve">  2.NPO子どもゆめ基金事業</t>
    <rPh sb="12" eb="14">
      <t>キキン</t>
    </rPh>
    <phoneticPr fontId="2"/>
  </si>
  <si>
    <t>　　支払い利息</t>
    <rPh sb="2" eb="4">
      <t>シハラ</t>
    </rPh>
    <rPh sb="5" eb="7">
      <t>リソク</t>
    </rPh>
    <phoneticPr fontId="2"/>
  </si>
  <si>
    <t>　　業務委託</t>
    <rPh sb="2" eb="4">
      <t>ギョウム</t>
    </rPh>
    <rPh sb="4" eb="6">
      <t>イタク</t>
    </rPh>
    <phoneticPr fontId="2"/>
  </si>
  <si>
    <t>五ヶ瀬町指定管理</t>
    <rPh sb="0" eb="4">
      <t>ゴカセチョウ</t>
    </rPh>
    <rPh sb="4" eb="8">
      <t>シテイカンリ</t>
    </rPh>
    <phoneticPr fontId="2"/>
  </si>
  <si>
    <t>会員個人20</t>
    <rPh sb="0" eb="2">
      <t>カイイン</t>
    </rPh>
    <rPh sb="2" eb="4">
      <t>コジン</t>
    </rPh>
    <phoneticPr fontId="2"/>
  </si>
  <si>
    <t>　　通勤費</t>
    <rPh sb="2" eb="5">
      <t>ツウキンヒ</t>
    </rPh>
    <phoneticPr fontId="2"/>
  </si>
  <si>
    <t>　　会議費</t>
    <rPh sb="2" eb="5">
      <t>カイギヒ</t>
    </rPh>
    <phoneticPr fontId="2"/>
  </si>
  <si>
    <t>　　旅費交通費</t>
    <rPh sb="2" eb="4">
      <t>リョヒ</t>
    </rPh>
    <rPh sb="4" eb="7">
      <t>コウツウヒ</t>
    </rPh>
    <phoneticPr fontId="2"/>
  </si>
  <si>
    <t>　　車両関係費</t>
    <rPh sb="2" eb="7">
      <t>シャリョウカンケイヒ</t>
    </rPh>
    <phoneticPr fontId="2"/>
  </si>
  <si>
    <t>　　需用費</t>
    <rPh sb="2" eb="5">
      <t>ジュヨウヒ</t>
    </rPh>
    <phoneticPr fontId="2"/>
  </si>
  <si>
    <t>　　保険料</t>
    <rPh sb="2" eb="5">
      <t>ホケンリョウ</t>
    </rPh>
    <phoneticPr fontId="2"/>
  </si>
  <si>
    <t>　　研修費</t>
    <rPh sb="2" eb="5">
      <t>ケンシュウヒ</t>
    </rPh>
    <phoneticPr fontId="2"/>
  </si>
  <si>
    <t>　　修繕費</t>
    <rPh sb="2" eb="5">
      <t>シュウゼンヒ</t>
    </rPh>
    <phoneticPr fontId="2"/>
  </si>
  <si>
    <t>　　租税公課</t>
    <rPh sb="2" eb="6">
      <t>ソゼイコウカ</t>
    </rPh>
    <phoneticPr fontId="2"/>
  </si>
  <si>
    <t>　　支払い手数料</t>
    <rPh sb="2" eb="4">
      <t>シハラ</t>
    </rPh>
    <rPh sb="5" eb="8">
      <t>テスウリョウ</t>
    </rPh>
    <phoneticPr fontId="2"/>
  </si>
  <si>
    <t>　　事業支出</t>
    <rPh sb="2" eb="6">
      <t>ジギョウシシュツ</t>
    </rPh>
    <phoneticPr fontId="2"/>
  </si>
  <si>
    <t>国+五ヶ瀬町</t>
    <rPh sb="0" eb="1">
      <t>クニ</t>
    </rPh>
    <rPh sb="2" eb="6">
      <t>ゴカセチョウ</t>
    </rPh>
    <phoneticPr fontId="2"/>
  </si>
  <si>
    <t>　1.NPO</t>
    <phoneticPr fontId="2"/>
  </si>
  <si>
    <t>令和3年度決算書</t>
    <rPh sb="0" eb="2">
      <t>レイワ</t>
    </rPh>
    <rPh sb="3" eb="4">
      <t>ネン</t>
    </rPh>
    <rPh sb="4" eb="5">
      <t>ド</t>
    </rPh>
    <rPh sb="5" eb="8">
      <t>ケッサンショ</t>
    </rPh>
    <phoneticPr fontId="2"/>
  </si>
  <si>
    <t>（令和3年4月1日　から令和4年3月31日　まで）</t>
    <rPh sb="1" eb="3">
      <t>レイワ</t>
    </rPh>
    <rPh sb="12" eb="14">
      <t>レイワ</t>
    </rPh>
    <phoneticPr fontId="2"/>
  </si>
  <si>
    <t>令和3年度正会員会費収入</t>
    <rPh sb="0" eb="2">
      <t>レイワ</t>
    </rPh>
    <rPh sb="3" eb="5">
      <t>ネンド</t>
    </rPh>
    <rPh sb="5" eb="8">
      <t>セイカイイン</t>
    </rPh>
    <rPh sb="8" eb="10">
      <t>カイヒ</t>
    </rPh>
    <rPh sb="10" eb="12">
      <t>シュウニュウ</t>
    </rPh>
    <phoneticPr fontId="2"/>
  </si>
  <si>
    <t>（令和3年4月1日　から　令和4年3月31日　まで）</t>
    <rPh sb="1" eb="3">
      <t>レイワ</t>
    </rPh>
    <rPh sb="13" eb="15">
      <t>レイワ</t>
    </rPh>
    <phoneticPr fontId="2"/>
  </si>
  <si>
    <t>　4.五ヶ瀬の里キャンプ村事業</t>
    <rPh sb="3" eb="6">
      <t>ゴカセ</t>
    </rPh>
    <rPh sb="7" eb="8">
      <t>サト</t>
    </rPh>
    <rPh sb="12" eb="13">
      <t>ムラ</t>
    </rPh>
    <rPh sb="13" eb="15">
      <t>ジギョウ</t>
    </rPh>
    <phoneticPr fontId="2"/>
  </si>
  <si>
    <t>　5.山学校子どもゆめ基金</t>
    <phoneticPr fontId="2"/>
  </si>
  <si>
    <t>　6.関係人口創出拡大事業</t>
    <phoneticPr fontId="2"/>
  </si>
  <si>
    <t>　7.山の子ハッピーネットワーク</t>
    <phoneticPr fontId="2"/>
  </si>
  <si>
    <t>　8.フォレストピアブロック</t>
    <phoneticPr fontId="2"/>
  </si>
  <si>
    <t>　9.地球環境基金</t>
    <phoneticPr fontId="2"/>
  </si>
  <si>
    <t>　11.休眠預金集落の孤立</t>
    <rPh sb="4" eb="6">
      <t>キュウミン</t>
    </rPh>
    <rPh sb="6" eb="8">
      <t>ヨキン</t>
    </rPh>
    <rPh sb="8" eb="10">
      <t>シュウラク</t>
    </rPh>
    <rPh sb="11" eb="13">
      <t>コリツ</t>
    </rPh>
    <phoneticPr fontId="2"/>
  </si>
  <si>
    <t>　12.休眠預金コロナ禍災害支援</t>
    <rPh sb="4" eb="6">
      <t>キュウミン</t>
    </rPh>
    <rPh sb="6" eb="8">
      <t>ヨキン</t>
    </rPh>
    <rPh sb="11" eb="12">
      <t>カ</t>
    </rPh>
    <rPh sb="12" eb="16">
      <t>サイガイシエン</t>
    </rPh>
    <phoneticPr fontId="2"/>
  </si>
  <si>
    <t>　　賃金</t>
    <rPh sb="2" eb="4">
      <t>チンギン</t>
    </rPh>
    <phoneticPr fontId="2"/>
  </si>
  <si>
    <t>　　福利厚生費</t>
    <phoneticPr fontId="2"/>
  </si>
  <si>
    <t>　　本屋敷観光トイレ清掃</t>
    <rPh sb="2" eb="5">
      <t>モトヤシキ</t>
    </rPh>
    <rPh sb="5" eb="7">
      <t>カンコウ</t>
    </rPh>
    <rPh sb="10" eb="12">
      <t>セイソウ</t>
    </rPh>
    <phoneticPr fontId="2"/>
  </si>
  <si>
    <t>３　補助金・助成金・委託金等収入</t>
    <rPh sb="6" eb="9">
      <t>ジョセイキン</t>
    </rPh>
    <rPh sb="10" eb="13">
      <t>イタクキン</t>
    </rPh>
    <phoneticPr fontId="2"/>
  </si>
  <si>
    <t>　　五ヶ瀬町コロナ対策</t>
    <rPh sb="2" eb="6">
      <t>ゴカセチョウ</t>
    </rPh>
    <rPh sb="9" eb="11">
      <t>タイサク</t>
    </rPh>
    <phoneticPr fontId="2"/>
  </si>
  <si>
    <t>　　国）一次支援金</t>
    <rPh sb="2" eb="3">
      <t>クニ</t>
    </rPh>
    <rPh sb="4" eb="9">
      <t>イチジシエンキン</t>
    </rPh>
    <phoneticPr fontId="2"/>
  </si>
  <si>
    <t>　　国）月次支援金</t>
    <rPh sb="2" eb="3">
      <t>クニ</t>
    </rPh>
    <rPh sb="4" eb="6">
      <t>ゲツジ</t>
    </rPh>
    <rPh sb="6" eb="9">
      <t>シエンキン</t>
    </rPh>
    <phoneticPr fontId="2"/>
  </si>
  <si>
    <t>　　国）雇用調整助成金</t>
    <rPh sb="2" eb="3">
      <t>クニ</t>
    </rPh>
    <rPh sb="4" eb="6">
      <t>コヨウ</t>
    </rPh>
    <rPh sb="6" eb="8">
      <t>チョウセイ</t>
    </rPh>
    <rPh sb="8" eb="11">
      <t>ジョセイキン</t>
    </rPh>
    <phoneticPr fontId="2"/>
  </si>
  <si>
    <t>　　国）利子補填事業</t>
    <rPh sb="2" eb="3">
      <t>クニ</t>
    </rPh>
    <rPh sb="4" eb="6">
      <t>リシ</t>
    </rPh>
    <rPh sb="6" eb="8">
      <t>ホテン</t>
    </rPh>
    <rPh sb="8" eb="10">
      <t>ジギョウ</t>
    </rPh>
    <phoneticPr fontId="2"/>
  </si>
  <si>
    <t>　　県）緊急雇用維持</t>
    <rPh sb="2" eb="3">
      <t>ケン</t>
    </rPh>
    <rPh sb="4" eb="6">
      <t>キンキュウ</t>
    </rPh>
    <rPh sb="6" eb="8">
      <t>コヨウ</t>
    </rPh>
    <rPh sb="8" eb="10">
      <t>イジ</t>
    </rPh>
    <phoneticPr fontId="2"/>
  </si>
  <si>
    <t>　　食と農を考える県民会議</t>
    <rPh sb="2" eb="3">
      <t>ショク</t>
    </rPh>
    <rPh sb="4" eb="5">
      <t>ノウ</t>
    </rPh>
    <rPh sb="6" eb="7">
      <t>カンガ</t>
    </rPh>
    <rPh sb="9" eb="13">
      <t>ケンミンカイギ</t>
    </rPh>
    <phoneticPr fontId="2"/>
  </si>
  <si>
    <t>　　慶弔費</t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</si>
  <si>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</si>
  <si>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4.五ヶ瀬の里キャンプ村</t>
    <rPh sb="3" eb="6">
      <t>ゴカセ</t>
    </rPh>
    <rPh sb="7" eb="8">
      <t>サト</t>
    </rPh>
    <rPh sb="12" eb="13">
      <t>ムラ</t>
    </rPh>
    <phoneticPr fontId="2"/>
  </si>
  <si>
    <t>　　うのこの滝</t>
    <phoneticPr fontId="2"/>
  </si>
  <si>
    <t>　　県）ジモミヤ</t>
    <rPh sb="2" eb="3">
      <t>ケン</t>
    </rPh>
    <phoneticPr fontId="2"/>
  </si>
  <si>
    <t>　　町）五ヶ瀬町割</t>
    <rPh sb="2" eb="3">
      <t>チョウ</t>
    </rPh>
    <rPh sb="4" eb="8">
      <t>ゴカセチョウ</t>
    </rPh>
    <rPh sb="8" eb="9">
      <t>ワリ</t>
    </rPh>
    <phoneticPr fontId="2"/>
  </si>
  <si>
    <t>　　県）宮崎県感染拡大対策支援事業</t>
    <rPh sb="2" eb="3">
      <t>ケン</t>
    </rPh>
    <rPh sb="4" eb="7">
      <t>ミヤザキケン</t>
    </rPh>
    <rPh sb="7" eb="9">
      <t>カンセン</t>
    </rPh>
    <rPh sb="9" eb="11">
      <t>カクダイ</t>
    </rPh>
    <rPh sb="11" eb="13">
      <t>タイサク</t>
    </rPh>
    <rPh sb="13" eb="15">
      <t>シエン</t>
    </rPh>
    <rPh sb="15" eb="17">
      <t>ジギョウ</t>
    </rPh>
    <phoneticPr fontId="2"/>
  </si>
  <si>
    <t>　11.休眠預金集落の孤立（宮崎）</t>
    <rPh sb="4" eb="6">
      <t>キュウミン</t>
    </rPh>
    <rPh sb="6" eb="8">
      <t>ヨキン</t>
    </rPh>
    <rPh sb="8" eb="10">
      <t>シュウラク</t>
    </rPh>
    <rPh sb="11" eb="13">
      <t>コリツ</t>
    </rPh>
    <rPh sb="14" eb="16">
      <t>ミヤザキ</t>
    </rPh>
    <phoneticPr fontId="2"/>
  </si>
  <si>
    <t>　12.休眠預金コロナ禍災害支援（佐賀）</t>
    <rPh sb="4" eb="6">
      <t>キュウミン</t>
    </rPh>
    <rPh sb="6" eb="8">
      <t>ヨキン</t>
    </rPh>
    <rPh sb="11" eb="12">
      <t>カ</t>
    </rPh>
    <rPh sb="12" eb="16">
      <t>サイガイシエン</t>
    </rPh>
    <rPh sb="17" eb="19">
      <t>サガ</t>
    </rPh>
    <phoneticPr fontId="2"/>
  </si>
  <si>
    <t>五ヶ瀬町</t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</si>
  <si>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</si>
  <si>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公益財団法人</t>
    <phoneticPr fontId="2"/>
  </si>
  <si>
    <t>環境省</t>
    <rPh sb="0" eb="3">
      <t>カンキョウショウ</t>
    </rPh>
    <phoneticPr fontId="2"/>
  </si>
  <si>
    <t>　10.国定公園内滞在型ツアー醸成</t>
    <rPh sb="4" eb="6">
      <t>コクテイ</t>
    </rPh>
    <rPh sb="6" eb="8">
      <t>コウエン</t>
    </rPh>
    <rPh sb="8" eb="9">
      <t>ナイ</t>
    </rPh>
    <rPh sb="9" eb="12">
      <t>タイザイガタ</t>
    </rPh>
    <rPh sb="15" eb="17">
      <t>ジョウセイ</t>
    </rPh>
    <phoneticPr fontId="2"/>
  </si>
  <si>
    <t>　13.ワーケーション推進事業</t>
    <rPh sb="11" eb="15">
      <t>スイシンジギョウ</t>
    </rPh>
    <phoneticPr fontId="2"/>
  </si>
  <si>
    <t>　14.宮崎県ＮＰＯ社会貢献活動</t>
    <rPh sb="4" eb="7">
      <t>ミヤザキケン</t>
    </rPh>
    <rPh sb="10" eb="16">
      <t>シャカイコウケンカツドウ</t>
    </rPh>
    <phoneticPr fontId="2"/>
  </si>
  <si>
    <t>　15.村留学</t>
    <rPh sb="4" eb="7">
      <t>ムラリュウガク</t>
    </rPh>
    <phoneticPr fontId="2"/>
  </si>
  <si>
    <t>　16.空き家調査</t>
    <rPh sb="4" eb="5">
      <t>ア</t>
    </rPh>
    <rPh sb="6" eb="9">
      <t>ヤチョウサ</t>
    </rPh>
    <phoneticPr fontId="2"/>
  </si>
  <si>
    <t>　17.災害支援</t>
    <rPh sb="4" eb="8">
      <t>サイガイシエン</t>
    </rPh>
    <phoneticPr fontId="2"/>
  </si>
  <si>
    <r>
      <t>２　管理費</t>
    </r>
    <r>
      <rPr>
        <sz val="10.5"/>
        <rFont val="ＭＳ 明朝"/>
        <family val="1"/>
        <charset val="128"/>
      </rPr>
      <t>(1.NPO）</t>
    </r>
    <phoneticPr fontId="2"/>
  </si>
  <si>
    <t>馬見原</t>
    <rPh sb="0" eb="3">
      <t>マミハラ</t>
    </rPh>
    <phoneticPr fontId="2"/>
  </si>
  <si>
    <t>キャンプ村事業費含</t>
    <rPh sb="4" eb="5">
      <t>ムラ</t>
    </rPh>
    <rPh sb="5" eb="8">
      <t>ジギョウヒ</t>
    </rPh>
    <rPh sb="8" eb="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</si>
</sst>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shrinkToFit="1"/>
    </xf>
    <xf numFmtId="0" fontId="7" fillId="0" borderId="0" xfId="0" applyFont="1" applyAlignment="1">
      <alignment shrinkToFit="1"/>
    </xf>
    <xf numFmtId="0" fontId="5" fillId="0" borderId="19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/>
    <xf numFmtId="38" fontId="10" fillId="0" borderId="10" xfId="1" applyFont="1" applyFill="1" applyBorder="1"/>
    <xf numFmtId="3" fontId="12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5" fillId="0" borderId="37" xfId="0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vertical="center"/>
    </xf>
    <xf numFmtId="38" fontId="7" fillId="0" borderId="10" xfId="1" applyFont="1" applyFill="1" applyBorder="1"/>
    <xf numFmtId="3" fontId="10" fillId="0" borderId="38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justify" vertical="center" shrinkToFit="1"/>
    </xf>
    <xf numFmtId="0" fontId="4" fillId="0" borderId="13" xfId="0" applyFont="1" applyBorder="1" applyAlignment="1">
      <alignment horizontal="justify" vertical="center" shrinkToFit="1"/>
    </xf>
    <xf numFmtId="0" fontId="4" fillId="0" borderId="39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10" fillId="0" borderId="42" xfId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47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38" fontId="10" fillId="0" borderId="52" xfId="1" applyFont="1" applyFill="1" applyBorder="1"/>
    <xf numFmtId="0" fontId="4" fillId="0" borderId="13" xfId="0" applyFont="1" applyBorder="1" applyAlignment="1">
      <alignment shrinkToFit="1"/>
    </xf>
    <xf numFmtId="0" fontId="4" fillId="0" borderId="23" xfId="0" applyFont="1" applyBorder="1" applyAlignment="1">
      <alignment horizontal="left" vertical="center" shrinkToFit="1"/>
    </xf>
    <xf numFmtId="3" fontId="10" fillId="0" borderId="10" xfId="0" applyNumberFormat="1" applyFont="1" applyBorder="1" applyAlignment="1">
      <alignment vertical="center"/>
    </xf>
    <xf numFmtId="3" fontId="7" fillId="0" borderId="54" xfId="0" applyNumberFormat="1" applyFont="1" applyFill="1" applyBorder="1" applyAlignment="1">
      <alignment vertical="center" wrapText="1"/>
    </xf>
    <xf numFmtId="38" fontId="13" fillId="0" borderId="10" xfId="1" applyFont="1" applyFill="1" applyBorder="1"/>
    <xf numFmtId="38" fontId="10" fillId="0" borderId="8" xfId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61"/>
  <sheetViews>
    <sheetView topLeftCell="A4" zoomScale="90" zoomScaleNormal="90" workbookViewId="0">
      <selection activeCell="I19" sqref="I19"/>
    </sheetView>
  </sheetViews>
  <sheetFormatPr defaultColWidth="9" defaultRowHeight="12.75" x14ac:dyDescent="0.25"/>
  <cols>
    <col min="1" max="1" width="39.46484375" style="30" customWidth="1"/>
    <col min="2" max="2" width="13.59765625" style="75" customWidth="1"/>
    <col min="3" max="3" width="13.59765625" style="8" customWidth="1"/>
    <col min="4" max="5" width="13.59765625" style="30" customWidth="1"/>
    <col min="6" max="6" width="10.59765625" style="30" customWidth="1"/>
    <col min="7" max="16384" width="9" style="30"/>
  </cols>
  <sheetData>
    <row r="1" spans="1:5" ht="14.95" customHeight="1" x14ac:dyDescent="0.25">
      <c r="A1" s="100" t="s">
        <v>54</v>
      </c>
      <c r="B1" s="100"/>
      <c r="C1" s="100"/>
      <c r="D1" s="100"/>
      <c r="E1" s="100"/>
    </row>
    <row r="2" spans="1:5" ht="12.95" customHeight="1" x14ac:dyDescent="0.25">
      <c r="A2" s="101" t="s">
        <v>55</v>
      </c>
      <c r="B2" s="101"/>
      <c r="C2" s="101"/>
      <c r="D2" s="101"/>
      <c r="E2" s="101"/>
    </row>
    <row r="3" spans="1:5" ht="12.95" customHeight="1" thickBot="1" x14ac:dyDescent="0.3">
      <c r="A3" s="102" t="s">
        <v>0</v>
      </c>
      <c r="B3" s="102"/>
      <c r="C3" s="102"/>
      <c r="D3" s="102"/>
      <c r="E3" s="102"/>
    </row>
    <row r="4" spans="1:5" ht="12.95" customHeight="1" x14ac:dyDescent="0.25">
      <c r="A4" s="81"/>
      <c r="B4" s="23" t="s">
        <v>27</v>
      </c>
      <c r="C4" s="23" t="s">
        <v>1</v>
      </c>
      <c r="D4" s="26" t="s">
        <v>2</v>
      </c>
      <c r="E4" s="33" t="s">
        <v>15</v>
      </c>
    </row>
    <row r="5" spans="1:5" ht="12.95" customHeight="1" x14ac:dyDescent="0.25">
      <c r="A5" s="80" t="s">
        <v>4</v>
      </c>
      <c r="B5" s="48"/>
      <c r="C5" s="24"/>
      <c r="D5" s="34"/>
      <c r="E5" s="35"/>
    </row>
    <row r="6" spans="1:5" ht="12.95" customHeight="1" x14ac:dyDescent="0.25">
      <c r="A6" s="82" t="s">
        <v>56</v>
      </c>
      <c r="B6" s="25">
        <v>20000</v>
      </c>
      <c r="C6" s="25">
        <v>20000</v>
      </c>
      <c r="D6" s="36">
        <f>SUM(B6-C6)</f>
        <v>0</v>
      </c>
      <c r="E6" s="37" t="s">
        <v>40</v>
      </c>
    </row>
    <row r="7" spans="1:5" ht="12.95" customHeight="1" x14ac:dyDescent="0.25">
      <c r="A7" s="83" t="s">
        <v>5</v>
      </c>
      <c r="B7" s="65">
        <f>SUM(B6:B6)</f>
        <v>20000</v>
      </c>
      <c r="C7" s="65">
        <f>SUM(C6:C6)</f>
        <v>20000</v>
      </c>
      <c r="D7" s="38">
        <f>B7-C7</f>
        <v>0</v>
      </c>
      <c r="E7" s="39"/>
    </row>
    <row r="8" spans="1:5" ht="14.1" customHeight="1" x14ac:dyDescent="0.25">
      <c r="A8" s="76" t="s">
        <v>6</v>
      </c>
      <c r="B8" s="66"/>
      <c r="C8" s="66"/>
      <c r="D8" s="34"/>
      <c r="E8" s="11"/>
    </row>
    <row r="9" spans="1:5" ht="14.1" customHeight="1" x14ac:dyDescent="0.25">
      <c r="A9" s="77" t="s">
        <v>53</v>
      </c>
      <c r="B9" s="22">
        <v>826685</v>
      </c>
      <c r="C9" s="22">
        <v>2600000</v>
      </c>
      <c r="D9" s="34">
        <f t="shared" ref="D9:D23" si="0">B9-C9</f>
        <v>-1773315</v>
      </c>
      <c r="E9" s="11"/>
    </row>
    <row r="10" spans="1:5" ht="14.1" customHeight="1" x14ac:dyDescent="0.25">
      <c r="A10" s="77" t="s">
        <v>36</v>
      </c>
      <c r="B10" s="22">
        <v>1790975</v>
      </c>
      <c r="C10" s="22">
        <v>750000</v>
      </c>
      <c r="D10" s="34">
        <f t="shared" si="0"/>
        <v>1040975</v>
      </c>
      <c r="E10" s="11"/>
    </row>
    <row r="11" spans="1:5" ht="14.1" customHeight="1" x14ac:dyDescent="0.25">
      <c r="A11" s="77" t="s">
        <v>32</v>
      </c>
      <c r="B11" s="47">
        <v>329540</v>
      </c>
      <c r="C11" s="47">
        <v>380000</v>
      </c>
      <c r="D11" s="34">
        <f t="shared" si="0"/>
        <v>-50460</v>
      </c>
      <c r="E11" s="11"/>
    </row>
    <row r="12" spans="1:5" ht="14.1" customHeight="1" x14ac:dyDescent="0.25">
      <c r="A12" s="77" t="s">
        <v>58</v>
      </c>
      <c r="B12" s="47">
        <v>6702754</v>
      </c>
      <c r="C12" s="47">
        <v>5000000</v>
      </c>
      <c r="D12" s="34">
        <f t="shared" si="0"/>
        <v>1702754</v>
      </c>
      <c r="E12" s="11" t="s">
        <v>39</v>
      </c>
    </row>
    <row r="13" spans="1:5" ht="14.1" customHeight="1" x14ac:dyDescent="0.25">
      <c r="A13" s="77" t="s">
        <v>59</v>
      </c>
      <c r="B13" s="47">
        <v>1732000</v>
      </c>
      <c r="C13" s="22">
        <v>650000</v>
      </c>
      <c r="D13" s="34">
        <f t="shared" si="0"/>
        <v>1082000</v>
      </c>
      <c r="E13" s="11"/>
    </row>
    <row r="14" spans="1:5" ht="14.1" customHeight="1" x14ac:dyDescent="0.25">
      <c r="A14" s="77" t="s">
        <v>60</v>
      </c>
      <c r="B14" s="22">
        <v>202500</v>
      </c>
      <c r="C14" s="22">
        <v>100000</v>
      </c>
      <c r="D14" s="34">
        <f t="shared" si="0"/>
        <v>102500</v>
      </c>
      <c r="E14" s="11"/>
    </row>
    <row r="15" spans="1:5" ht="14.1" customHeight="1" x14ac:dyDescent="0.25">
      <c r="A15" s="77" t="s">
        <v>61</v>
      </c>
      <c r="B15" s="22">
        <v>0</v>
      </c>
      <c r="C15" s="22">
        <v>10000</v>
      </c>
      <c r="D15" s="34">
        <f t="shared" si="0"/>
        <v>-10000</v>
      </c>
      <c r="E15" s="11"/>
    </row>
    <row r="16" spans="1:5" ht="14.1" customHeight="1" x14ac:dyDescent="0.25">
      <c r="A16" s="78" t="s">
        <v>62</v>
      </c>
      <c r="B16" s="22">
        <v>200</v>
      </c>
      <c r="C16" s="22">
        <v>30000</v>
      </c>
      <c r="D16" s="34">
        <f t="shared" si="0"/>
        <v>-29800</v>
      </c>
      <c r="E16" s="11"/>
    </row>
    <row r="17" spans="1:5" ht="14.1" customHeight="1" x14ac:dyDescent="0.25">
      <c r="A17" s="77" t="s">
        <v>63</v>
      </c>
      <c r="B17" s="22">
        <v>609160</v>
      </c>
      <c r="C17" s="22">
        <v>500000</v>
      </c>
      <c r="D17" s="34">
        <f t="shared" si="0"/>
        <v>109160</v>
      </c>
      <c r="E17" s="11"/>
    </row>
    <row r="18" spans="1:5" ht="14.1" customHeight="1" x14ac:dyDescent="0.25">
      <c r="A18" s="93" t="s">
        <v>90</v>
      </c>
      <c r="B18" s="22">
        <v>0</v>
      </c>
      <c r="C18" s="22">
        <v>300000</v>
      </c>
      <c r="D18" s="34">
        <f t="shared" si="0"/>
        <v>-300000</v>
      </c>
      <c r="E18" s="11"/>
    </row>
    <row r="19" spans="1:5" ht="14.1" customHeight="1" x14ac:dyDescent="0.25">
      <c r="A19" s="93" t="s">
        <v>84</v>
      </c>
      <c r="B19" s="22">
        <v>0</v>
      </c>
      <c r="C19" s="22">
        <v>500000</v>
      </c>
      <c r="D19" s="34">
        <f t="shared" si="0"/>
        <v>-500000</v>
      </c>
      <c r="E19" s="11"/>
    </row>
    <row r="20" spans="1:5" ht="14.1" customHeight="1" x14ac:dyDescent="0.25">
      <c r="A20" s="93" t="s">
        <v>85</v>
      </c>
      <c r="B20" s="22">
        <v>0</v>
      </c>
      <c r="C20" s="22">
        <v>100000</v>
      </c>
      <c r="D20" s="34">
        <f t="shared" si="0"/>
        <v>-100000</v>
      </c>
      <c r="E20" s="11"/>
    </row>
    <row r="21" spans="1:5" ht="14.1" customHeight="1" x14ac:dyDescent="0.25">
      <c r="A21" s="77" t="s">
        <v>91</v>
      </c>
      <c r="B21" s="22">
        <v>81250</v>
      </c>
      <c r="C21" s="22">
        <v>0</v>
      </c>
      <c r="D21" s="34">
        <f t="shared" si="0"/>
        <v>81250</v>
      </c>
      <c r="E21" s="11"/>
    </row>
    <row r="22" spans="1:5" ht="14.1" customHeight="1" x14ac:dyDescent="0.25">
      <c r="A22" s="77" t="s">
        <v>92</v>
      </c>
      <c r="B22" s="22">
        <v>184750</v>
      </c>
      <c r="C22" s="22">
        <v>0</v>
      </c>
      <c r="D22" s="34">
        <f t="shared" si="0"/>
        <v>184750</v>
      </c>
      <c r="E22" s="11"/>
    </row>
    <row r="23" spans="1:5" ht="14.95" customHeight="1" x14ac:dyDescent="0.25">
      <c r="A23" s="77" t="s">
        <v>93</v>
      </c>
      <c r="B23" s="22">
        <v>319956</v>
      </c>
      <c r="C23" s="22">
        <v>0</v>
      </c>
      <c r="D23" s="34">
        <f t="shared" si="0"/>
        <v>319956</v>
      </c>
      <c r="E23" s="11"/>
    </row>
    <row r="24" spans="1:5" ht="12.95" customHeight="1" x14ac:dyDescent="0.25">
      <c r="A24" s="79" t="s">
        <v>5</v>
      </c>
      <c r="B24" s="65">
        <f>SUM(B9:B23)</f>
        <v>12779770</v>
      </c>
      <c r="C24" s="65">
        <f>SUM(C9:C23)</f>
        <v>10920000</v>
      </c>
      <c r="D24" s="38">
        <f>B24-C24</f>
        <v>1859770</v>
      </c>
      <c r="E24" s="39"/>
    </row>
    <row r="25" spans="1:5" ht="14.1" customHeight="1" x14ac:dyDescent="0.25">
      <c r="A25" s="84" t="s">
        <v>69</v>
      </c>
      <c r="B25" s="67"/>
      <c r="C25" s="67"/>
      <c r="D25" s="34"/>
      <c r="E25" s="11"/>
    </row>
    <row r="26" spans="1:5" ht="14.1" customHeight="1" x14ac:dyDescent="0.25">
      <c r="A26" s="77" t="s">
        <v>53</v>
      </c>
      <c r="B26" s="96"/>
      <c r="C26" s="22"/>
      <c r="D26" s="34"/>
      <c r="E26" s="11"/>
    </row>
    <row r="27" spans="1:5" ht="14.1" customHeight="1" x14ac:dyDescent="0.25">
      <c r="A27" s="77" t="s">
        <v>68</v>
      </c>
      <c r="B27" s="22">
        <v>80000</v>
      </c>
      <c r="C27" s="22">
        <v>160000</v>
      </c>
      <c r="D27" s="34"/>
      <c r="E27" s="11" t="s">
        <v>86</v>
      </c>
    </row>
    <row r="28" spans="1:5" ht="14.1" customHeight="1" x14ac:dyDescent="0.25">
      <c r="A28" s="77" t="s">
        <v>70</v>
      </c>
      <c r="B28" s="22">
        <v>200000</v>
      </c>
      <c r="C28" s="98">
        <v>600000</v>
      </c>
      <c r="D28" s="99"/>
      <c r="E28" s="11" t="s">
        <v>86</v>
      </c>
    </row>
    <row r="29" spans="1:5" ht="14.1" customHeight="1" x14ac:dyDescent="0.25">
      <c r="A29" s="77" t="s">
        <v>71</v>
      </c>
      <c r="B29" s="22">
        <v>600000</v>
      </c>
      <c r="C29" s="98"/>
      <c r="D29" s="99"/>
      <c r="E29" s="11" t="s">
        <v>34</v>
      </c>
    </row>
    <row r="30" spans="1:5" ht="14.1" customHeight="1" x14ac:dyDescent="0.25">
      <c r="A30" s="77" t="s">
        <v>72</v>
      </c>
      <c r="B30" s="22">
        <v>600000</v>
      </c>
      <c r="C30" s="98"/>
      <c r="D30" s="99"/>
      <c r="E30" s="11" t="s">
        <v>34</v>
      </c>
    </row>
    <row r="31" spans="1:5" ht="14.1" customHeight="1" x14ac:dyDescent="0.25">
      <c r="A31" s="77" t="s">
        <v>73</v>
      </c>
      <c r="B31" s="22">
        <v>957140</v>
      </c>
      <c r="C31" s="98"/>
      <c r="D31" s="99"/>
      <c r="E31" s="11" t="s">
        <v>34</v>
      </c>
    </row>
    <row r="32" spans="1:5" ht="14.1" customHeight="1" x14ac:dyDescent="0.25">
      <c r="A32" s="77" t="s">
        <v>74</v>
      </c>
      <c r="B32" s="22">
        <v>59993</v>
      </c>
      <c r="C32" s="98"/>
      <c r="D32" s="99"/>
      <c r="E32" s="11" t="s">
        <v>34</v>
      </c>
    </row>
    <row r="33" spans="1:5" ht="14.1" customHeight="1" x14ac:dyDescent="0.25">
      <c r="A33" s="77" t="s">
        <v>75</v>
      </c>
      <c r="B33" s="22">
        <v>37700</v>
      </c>
      <c r="C33" s="98"/>
      <c r="D33" s="99"/>
      <c r="E33" s="11" t="s">
        <v>16</v>
      </c>
    </row>
    <row r="34" spans="1:5" ht="14.1" customHeight="1" x14ac:dyDescent="0.25">
      <c r="A34" s="77" t="s">
        <v>36</v>
      </c>
      <c r="B34" s="22">
        <v>1729905</v>
      </c>
      <c r="C34" s="22">
        <v>3515126</v>
      </c>
      <c r="D34" s="34">
        <f t="shared" ref="D34:D60" si="1">B34-C34</f>
        <v>-1785221</v>
      </c>
      <c r="E34" s="11" t="s">
        <v>24</v>
      </c>
    </row>
    <row r="35" spans="1:5" ht="14.1" customHeight="1" x14ac:dyDescent="0.25">
      <c r="A35" s="77" t="s">
        <v>32</v>
      </c>
      <c r="B35" s="22">
        <v>2400000</v>
      </c>
      <c r="C35" s="22">
        <v>2400000</v>
      </c>
      <c r="D35" s="34">
        <f t="shared" si="1"/>
        <v>0</v>
      </c>
      <c r="E35" s="11" t="s">
        <v>12</v>
      </c>
    </row>
    <row r="36" spans="1:5" ht="14.1" customHeight="1" x14ac:dyDescent="0.25">
      <c r="A36" s="77" t="s">
        <v>76</v>
      </c>
      <c r="B36" s="22">
        <v>2777</v>
      </c>
      <c r="C36" s="22">
        <v>0</v>
      </c>
      <c r="D36" s="34"/>
      <c r="E36" s="11" t="s">
        <v>16</v>
      </c>
    </row>
    <row r="37" spans="1:5" ht="14.1" customHeight="1" x14ac:dyDescent="0.25">
      <c r="A37" s="77" t="s">
        <v>79</v>
      </c>
      <c r="B37" s="96"/>
      <c r="C37" s="22"/>
      <c r="D37" s="34"/>
      <c r="E37" s="11"/>
    </row>
    <row r="38" spans="1:5" ht="14.1" customHeight="1" x14ac:dyDescent="0.25">
      <c r="A38" s="77" t="s">
        <v>80</v>
      </c>
      <c r="B38" s="22">
        <v>50000</v>
      </c>
      <c r="C38" s="97">
        <v>50000</v>
      </c>
      <c r="D38" s="99"/>
      <c r="E38" s="11" t="s">
        <v>86</v>
      </c>
    </row>
    <row r="39" spans="1:5" ht="14.1" customHeight="1" x14ac:dyDescent="0.25">
      <c r="A39" s="77" t="s">
        <v>81</v>
      </c>
      <c r="B39" s="22">
        <v>569965</v>
      </c>
      <c r="C39" s="98">
        <v>0</v>
      </c>
      <c r="D39" s="99"/>
      <c r="E39" s="11" t="s">
        <v>16</v>
      </c>
    </row>
    <row r="40" spans="1:5" ht="14.1" customHeight="1" x14ac:dyDescent="0.25">
      <c r="A40" s="77" t="s">
        <v>83</v>
      </c>
      <c r="B40" s="22">
        <v>177000</v>
      </c>
      <c r="C40" s="98"/>
      <c r="D40" s="99"/>
      <c r="E40" s="11" t="s">
        <v>16</v>
      </c>
    </row>
    <row r="41" spans="1:5" ht="14.1" customHeight="1" x14ac:dyDescent="0.25">
      <c r="A41" s="77" t="s">
        <v>82</v>
      </c>
      <c r="B41" s="22">
        <v>144000</v>
      </c>
      <c r="C41" s="98"/>
      <c r="D41" s="99"/>
      <c r="E41" s="11" t="s">
        <v>86</v>
      </c>
    </row>
    <row r="42" spans="1:5" ht="14.1" customHeight="1" x14ac:dyDescent="0.25">
      <c r="A42" s="77" t="s">
        <v>59</v>
      </c>
      <c r="B42" s="47">
        <v>1437487</v>
      </c>
      <c r="C42" s="22">
        <v>2124000</v>
      </c>
      <c r="D42" s="95"/>
      <c r="E42" s="11" t="s">
        <v>24</v>
      </c>
    </row>
    <row r="43" spans="1:5" ht="14.1" customHeight="1" x14ac:dyDescent="0.25">
      <c r="A43" s="77" t="s">
        <v>60</v>
      </c>
      <c r="B43" s="22">
        <v>1890000</v>
      </c>
      <c r="C43" s="22">
        <v>1890000</v>
      </c>
      <c r="D43" s="34">
        <f t="shared" si="1"/>
        <v>0</v>
      </c>
      <c r="E43" s="11" t="s">
        <v>28</v>
      </c>
    </row>
    <row r="44" spans="1:5" ht="14.1" customHeight="1" x14ac:dyDescent="0.25">
      <c r="A44" s="77" t="s">
        <v>61</v>
      </c>
      <c r="B44" s="22">
        <v>0</v>
      </c>
      <c r="C44" s="47">
        <v>368000</v>
      </c>
      <c r="D44" s="34">
        <f t="shared" si="1"/>
        <v>-368000</v>
      </c>
      <c r="E44" s="11" t="s">
        <v>25</v>
      </c>
    </row>
    <row r="45" spans="1:5" ht="14.1" customHeight="1" x14ac:dyDescent="0.25">
      <c r="A45" s="78" t="s">
        <v>62</v>
      </c>
      <c r="B45" s="22">
        <v>796000</v>
      </c>
      <c r="C45" s="22">
        <v>816000</v>
      </c>
      <c r="D45" s="34">
        <f t="shared" si="1"/>
        <v>-20000</v>
      </c>
      <c r="E45" s="11" t="s">
        <v>52</v>
      </c>
    </row>
    <row r="46" spans="1:5" ht="14.1" customHeight="1" x14ac:dyDescent="0.25">
      <c r="A46" s="77" t="s">
        <v>63</v>
      </c>
      <c r="B46" s="91">
        <v>3566000</v>
      </c>
      <c r="C46" s="22">
        <v>3390000</v>
      </c>
      <c r="D46" s="34">
        <f t="shared" si="1"/>
        <v>176000</v>
      </c>
      <c r="E46" s="11" t="s">
        <v>26</v>
      </c>
    </row>
    <row r="47" spans="1:5" ht="14.1" customHeight="1" x14ac:dyDescent="0.25">
      <c r="A47" s="77" t="s">
        <v>90</v>
      </c>
      <c r="B47" s="22">
        <v>8000000</v>
      </c>
      <c r="C47" s="22">
        <v>8000000</v>
      </c>
      <c r="D47" s="34">
        <f t="shared" si="1"/>
        <v>0</v>
      </c>
      <c r="E47" s="11" t="s">
        <v>89</v>
      </c>
    </row>
    <row r="48" spans="1:5" ht="14.1" customHeight="1" x14ac:dyDescent="0.25">
      <c r="A48" s="93" t="s">
        <v>84</v>
      </c>
      <c r="B48" s="22">
        <v>4418425</v>
      </c>
      <c r="C48" s="22"/>
      <c r="D48" s="34">
        <f>B48-C48</f>
        <v>4418425</v>
      </c>
      <c r="E48" s="11" t="s">
        <v>87</v>
      </c>
    </row>
    <row r="49" spans="1:5" ht="14.1" customHeight="1" x14ac:dyDescent="0.25">
      <c r="A49" s="93" t="s">
        <v>85</v>
      </c>
      <c r="B49" s="91">
        <v>6114268</v>
      </c>
      <c r="C49" s="91"/>
      <c r="D49" s="34">
        <f t="shared" ref="D49:D51" si="2">B49-C49</f>
        <v>6114268</v>
      </c>
      <c r="E49" s="11" t="s">
        <v>88</v>
      </c>
    </row>
    <row r="50" spans="1:5" ht="14.1" customHeight="1" x14ac:dyDescent="0.25">
      <c r="A50" s="77" t="s">
        <v>91</v>
      </c>
      <c r="B50" s="22">
        <v>630000</v>
      </c>
      <c r="C50" s="22">
        <v>0</v>
      </c>
      <c r="D50" s="34">
        <f t="shared" si="2"/>
        <v>630000</v>
      </c>
      <c r="E50" s="11" t="s">
        <v>16</v>
      </c>
    </row>
    <row r="51" spans="1:5" ht="14.1" customHeight="1" x14ac:dyDescent="0.25">
      <c r="A51" s="77" t="s">
        <v>92</v>
      </c>
      <c r="B51" s="22">
        <v>500000</v>
      </c>
      <c r="C51" s="22"/>
      <c r="D51" s="34">
        <f t="shared" si="2"/>
        <v>500000</v>
      </c>
      <c r="E51" s="11" t="s">
        <v>16</v>
      </c>
    </row>
    <row r="52" spans="1:5" ht="14.1" customHeight="1" x14ac:dyDescent="0.25">
      <c r="A52" s="77" t="s">
        <v>94</v>
      </c>
      <c r="B52" s="22">
        <v>727000</v>
      </c>
      <c r="C52" s="22">
        <v>727000</v>
      </c>
      <c r="D52" s="34"/>
      <c r="E52" s="11" t="s">
        <v>28</v>
      </c>
    </row>
    <row r="53" spans="1:5" ht="12.95" customHeight="1" x14ac:dyDescent="0.25">
      <c r="A53" s="88" t="s">
        <v>5</v>
      </c>
      <c r="B53" s="72">
        <f>SUM(B27:B52)</f>
        <v>35687660</v>
      </c>
      <c r="C53" s="72">
        <f>SUM(C25:C52)</f>
        <v>24040126</v>
      </c>
      <c r="D53" s="73">
        <f>B53-C53</f>
        <v>11647534</v>
      </c>
      <c r="E53" s="74"/>
    </row>
    <row r="54" spans="1:5" ht="12.95" customHeight="1" x14ac:dyDescent="0.25">
      <c r="A54" s="76" t="s">
        <v>29</v>
      </c>
      <c r="B54" s="94">
        <v>120000</v>
      </c>
      <c r="C54" s="25">
        <v>100000</v>
      </c>
      <c r="D54" s="40">
        <v>0</v>
      </c>
      <c r="E54" s="45"/>
    </row>
    <row r="55" spans="1:5" ht="12.95" customHeight="1" x14ac:dyDescent="0.25">
      <c r="A55" s="89" t="s">
        <v>30</v>
      </c>
      <c r="B55" s="22">
        <v>1023746</v>
      </c>
      <c r="C55" s="22">
        <v>50000</v>
      </c>
      <c r="D55" s="40">
        <f t="shared" si="1"/>
        <v>973746</v>
      </c>
      <c r="E55" s="41"/>
    </row>
    <row r="56" spans="1:5" ht="12.95" customHeight="1" x14ac:dyDescent="0.25">
      <c r="A56" s="89" t="s">
        <v>33</v>
      </c>
      <c r="B56" s="94">
        <v>41</v>
      </c>
      <c r="C56" s="25">
        <v>300</v>
      </c>
      <c r="D56" s="40">
        <f t="shared" si="1"/>
        <v>-259</v>
      </c>
      <c r="E56" s="41"/>
    </row>
    <row r="57" spans="1:5" ht="12.95" customHeight="1" x14ac:dyDescent="0.25">
      <c r="A57" s="90" t="s">
        <v>5</v>
      </c>
      <c r="B57" s="48">
        <f>SUM(B54:B56)</f>
        <v>1143787</v>
      </c>
      <c r="C57" s="48">
        <f>SUM(C54:C56)</f>
        <v>150300</v>
      </c>
      <c r="D57" s="27">
        <f>B57-C57</f>
        <v>993487</v>
      </c>
      <c r="E57" s="35"/>
    </row>
    <row r="58" spans="1:5" ht="12.95" customHeight="1" x14ac:dyDescent="0.25">
      <c r="A58" s="85" t="s">
        <v>11</v>
      </c>
      <c r="B58" s="67">
        <f>SUM(B7+B24+B53+B57)</f>
        <v>49631217</v>
      </c>
      <c r="C58" s="67">
        <f>SUM(C7+C24+C53+C57)</f>
        <v>35130426</v>
      </c>
      <c r="D58" s="27">
        <f t="shared" si="1"/>
        <v>14500791</v>
      </c>
      <c r="E58" s="14"/>
    </row>
    <row r="59" spans="1:5" ht="12.95" customHeight="1" x14ac:dyDescent="0.25">
      <c r="A59" s="86" t="s">
        <v>13</v>
      </c>
      <c r="B59" s="68">
        <v>-573439</v>
      </c>
      <c r="C59" s="68">
        <v>-378555</v>
      </c>
      <c r="D59" s="70">
        <f t="shared" si="1"/>
        <v>-194884</v>
      </c>
      <c r="E59" s="42"/>
    </row>
    <row r="60" spans="1:5" ht="12.95" customHeight="1" thickBot="1" x14ac:dyDescent="0.3">
      <c r="A60" s="87" t="s">
        <v>7</v>
      </c>
      <c r="B60" s="69">
        <f>SUM(B58:B59)</f>
        <v>49057778</v>
      </c>
      <c r="C60" s="69">
        <f>SUM(C58:C59)</f>
        <v>34751871</v>
      </c>
      <c r="D60" s="71">
        <f t="shared" si="1"/>
        <v>14305907</v>
      </c>
      <c r="E60" s="43"/>
    </row>
    <row r="61" spans="1:5" x14ac:dyDescent="0.25">
      <c r="D61" s="44"/>
    </row>
  </sheetData>
  <mergeCells count="7">
    <mergeCell ref="C28:C33"/>
    <mergeCell ref="D28:D33"/>
    <mergeCell ref="D38:D41"/>
    <mergeCell ref="C39:C41"/>
    <mergeCell ref="A1:E1"/>
    <mergeCell ref="A2:E2"/>
    <mergeCell ref="A3:E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2"/>
  <sheetViews>
    <sheetView tabSelected="1" zoomScale="90" zoomScaleNormal="90" workbookViewId="0">
      <selection activeCell="J25" sqref="J25"/>
    </sheetView>
  </sheetViews>
  <sheetFormatPr defaultColWidth="9" defaultRowHeight="12.75" x14ac:dyDescent="0.25"/>
  <cols>
    <col min="1" max="1" width="35.46484375" style="13" bestFit="1" customWidth="1"/>
    <col min="2" max="2" width="12.59765625" style="21" customWidth="1"/>
    <col min="3" max="4" width="12.59765625" style="2" customWidth="1"/>
    <col min="5" max="5" width="12.59765625" style="19" customWidth="1"/>
    <col min="6" max="16384" width="9" style="2"/>
  </cols>
  <sheetData>
    <row r="1" spans="1:5" ht="14.95" customHeight="1" x14ac:dyDescent="0.25">
      <c r="A1" s="100" t="s">
        <v>54</v>
      </c>
      <c r="B1" s="100"/>
      <c r="C1" s="100"/>
      <c r="D1" s="100"/>
      <c r="E1" s="100"/>
    </row>
    <row r="2" spans="1:5" ht="14.1" customHeight="1" thickBot="1" x14ac:dyDescent="0.3">
      <c r="A2" s="101" t="s">
        <v>57</v>
      </c>
      <c r="B2" s="101"/>
      <c r="C2" s="101"/>
      <c r="D2" s="101"/>
      <c r="E2" s="101"/>
    </row>
    <row r="3" spans="1:5" ht="12.95" customHeight="1" x14ac:dyDescent="0.25">
      <c r="A3" s="12"/>
      <c r="B3" s="20" t="s">
        <v>27</v>
      </c>
      <c r="C3" s="20" t="s">
        <v>1</v>
      </c>
      <c r="D3" s="1" t="s">
        <v>2</v>
      </c>
      <c r="E3" s="28" t="s">
        <v>3</v>
      </c>
    </row>
    <row r="4" spans="1:5" ht="13.6" customHeight="1" x14ac:dyDescent="0.25">
      <c r="A4" s="49" t="s">
        <v>14</v>
      </c>
      <c r="B4" s="58"/>
      <c r="C4" s="58"/>
      <c r="D4" s="3"/>
      <c r="E4" s="16"/>
    </row>
    <row r="5" spans="1:5" ht="13.6" customHeight="1" x14ac:dyDescent="0.25">
      <c r="A5" s="49" t="s">
        <v>31</v>
      </c>
      <c r="B5" s="59"/>
      <c r="C5" s="59"/>
      <c r="D5" s="4"/>
      <c r="E5" s="17"/>
    </row>
    <row r="6" spans="1:5" s="29" customFormat="1" ht="13.6" customHeight="1" x14ac:dyDescent="0.25">
      <c r="A6" s="77" t="s">
        <v>36</v>
      </c>
      <c r="B6" s="47">
        <v>3320972</v>
      </c>
      <c r="C6" s="47">
        <v>2573000</v>
      </c>
      <c r="D6" s="5">
        <f t="shared" ref="D6:D20" si="0">B6-C6</f>
        <v>747972</v>
      </c>
      <c r="E6" s="18"/>
    </row>
    <row r="7" spans="1:5" s="29" customFormat="1" ht="13.6" customHeight="1" x14ac:dyDescent="0.25">
      <c r="A7" s="77" t="s">
        <v>32</v>
      </c>
      <c r="B7" s="47">
        <v>2713290</v>
      </c>
      <c r="C7" s="47">
        <v>2400000</v>
      </c>
      <c r="D7" s="5">
        <f t="shared" si="0"/>
        <v>313290</v>
      </c>
      <c r="E7" s="18"/>
    </row>
    <row r="8" spans="1:5" s="29" customFormat="1" ht="13.6" customHeight="1" x14ac:dyDescent="0.25">
      <c r="A8" s="77" t="s">
        <v>58</v>
      </c>
      <c r="B8" s="47">
        <v>5609862</v>
      </c>
      <c r="C8" s="47">
        <v>3500000</v>
      </c>
      <c r="D8" s="5">
        <f t="shared" si="0"/>
        <v>2109862</v>
      </c>
      <c r="E8" s="18"/>
    </row>
    <row r="9" spans="1:5" s="29" customFormat="1" ht="13.6" customHeight="1" x14ac:dyDescent="0.25">
      <c r="A9" s="77" t="s">
        <v>59</v>
      </c>
      <c r="B9" s="47">
        <v>3043356</v>
      </c>
      <c r="C9" s="47">
        <v>2774000</v>
      </c>
      <c r="D9" s="5">
        <f t="shared" si="0"/>
        <v>269356</v>
      </c>
      <c r="E9" s="18"/>
    </row>
    <row r="10" spans="1:5" s="29" customFormat="1" ht="13.6" customHeight="1" x14ac:dyDescent="0.25">
      <c r="A10" s="77" t="s">
        <v>60</v>
      </c>
      <c r="B10" s="47">
        <v>2308882</v>
      </c>
      <c r="C10" s="47">
        <v>1990000</v>
      </c>
      <c r="D10" s="5">
        <f t="shared" si="0"/>
        <v>318882</v>
      </c>
      <c r="E10" s="18"/>
    </row>
    <row r="11" spans="1:5" s="29" customFormat="1" ht="13.6" customHeight="1" x14ac:dyDescent="0.25">
      <c r="A11" s="77" t="s">
        <v>61</v>
      </c>
      <c r="B11" s="47">
        <v>0</v>
      </c>
      <c r="C11" s="47">
        <v>378000</v>
      </c>
      <c r="D11" s="5">
        <f t="shared" si="0"/>
        <v>-378000</v>
      </c>
      <c r="E11" s="18"/>
    </row>
    <row r="12" spans="1:5" s="29" customFormat="1" ht="13.6" customHeight="1" x14ac:dyDescent="0.25">
      <c r="A12" s="78" t="s">
        <v>62</v>
      </c>
      <c r="B12" s="47">
        <v>883106</v>
      </c>
      <c r="C12" s="47">
        <v>846000</v>
      </c>
      <c r="D12" s="5">
        <f t="shared" si="0"/>
        <v>37106</v>
      </c>
      <c r="E12" s="18"/>
    </row>
    <row r="13" spans="1:5" s="29" customFormat="1" ht="13.6" customHeight="1" x14ac:dyDescent="0.25">
      <c r="A13" s="77" t="s">
        <v>63</v>
      </c>
      <c r="B13" s="47">
        <v>3799811</v>
      </c>
      <c r="C13" s="47">
        <v>3200000</v>
      </c>
      <c r="D13" s="5">
        <f t="shared" si="0"/>
        <v>599811</v>
      </c>
      <c r="E13" s="18"/>
    </row>
    <row r="14" spans="1:5" s="29" customFormat="1" ht="13.6" customHeight="1" x14ac:dyDescent="0.25">
      <c r="A14" s="77" t="s">
        <v>90</v>
      </c>
      <c r="B14" s="47">
        <v>8740819</v>
      </c>
      <c r="C14" s="47">
        <v>8300000</v>
      </c>
      <c r="D14" s="5">
        <f t="shared" si="0"/>
        <v>440819</v>
      </c>
      <c r="E14" s="103" t="s">
        <v>98</v>
      </c>
    </row>
    <row r="15" spans="1:5" s="29" customFormat="1" ht="13.6" customHeight="1" x14ac:dyDescent="0.25">
      <c r="A15" s="93" t="s">
        <v>64</v>
      </c>
      <c r="B15" s="22">
        <v>4424633</v>
      </c>
      <c r="C15" s="47">
        <v>0</v>
      </c>
      <c r="D15" s="5">
        <f t="shared" si="0"/>
        <v>4424633</v>
      </c>
      <c r="E15" s="18"/>
    </row>
    <row r="16" spans="1:5" s="29" customFormat="1" ht="13.6" customHeight="1" x14ac:dyDescent="0.25">
      <c r="A16" s="93" t="s">
        <v>65</v>
      </c>
      <c r="B16" s="47">
        <v>6195585</v>
      </c>
      <c r="C16" s="47">
        <v>0</v>
      </c>
      <c r="D16" s="5">
        <f t="shared" si="0"/>
        <v>6195585</v>
      </c>
      <c r="E16" s="18"/>
    </row>
    <row r="17" spans="1:8" s="29" customFormat="1" ht="13.6" customHeight="1" x14ac:dyDescent="0.25">
      <c r="A17" s="77" t="s">
        <v>91</v>
      </c>
      <c r="B17" s="47">
        <v>989874</v>
      </c>
      <c r="C17" s="47">
        <v>0</v>
      </c>
      <c r="D17" s="5">
        <f t="shared" si="0"/>
        <v>989874</v>
      </c>
      <c r="E17" s="18"/>
    </row>
    <row r="18" spans="1:8" s="29" customFormat="1" ht="13.6" customHeight="1" x14ac:dyDescent="0.25">
      <c r="A18" s="77" t="s">
        <v>92</v>
      </c>
      <c r="B18" s="47">
        <v>696027</v>
      </c>
      <c r="C18" s="47">
        <v>0</v>
      </c>
      <c r="D18" s="5">
        <f t="shared" si="0"/>
        <v>696027</v>
      </c>
      <c r="E18" s="18"/>
    </row>
    <row r="19" spans="1:8" s="29" customFormat="1" ht="13.6" customHeight="1" x14ac:dyDescent="0.25">
      <c r="A19" s="77" t="s">
        <v>93</v>
      </c>
      <c r="B19" s="47">
        <v>302448</v>
      </c>
      <c r="C19" s="47">
        <v>0</v>
      </c>
      <c r="D19" s="5">
        <f t="shared" si="0"/>
        <v>302448</v>
      </c>
      <c r="E19" s="18"/>
    </row>
    <row r="20" spans="1:8" s="29" customFormat="1" ht="13.6" customHeight="1" x14ac:dyDescent="0.25">
      <c r="A20" s="77" t="s">
        <v>94</v>
      </c>
      <c r="B20" s="47">
        <v>827223</v>
      </c>
      <c r="C20" s="47">
        <v>727000</v>
      </c>
      <c r="D20" s="5">
        <f t="shared" si="0"/>
        <v>100223</v>
      </c>
      <c r="E20" s="18"/>
    </row>
    <row r="21" spans="1:8" s="29" customFormat="1" ht="13.6" customHeight="1" x14ac:dyDescent="0.25">
      <c r="A21" s="54" t="s">
        <v>95</v>
      </c>
      <c r="B21" s="47">
        <v>0</v>
      </c>
      <c r="C21" s="47">
        <v>30000</v>
      </c>
      <c r="D21" s="5"/>
      <c r="E21" s="18"/>
    </row>
    <row r="22" spans="1:8" s="29" customFormat="1" ht="12.95" customHeight="1" x14ac:dyDescent="0.25">
      <c r="A22" s="51" t="s">
        <v>5</v>
      </c>
      <c r="B22" s="60">
        <f>SUM(B6:B21)</f>
        <v>43855888</v>
      </c>
      <c r="C22" s="60">
        <f>SUM(C6:C21)</f>
        <v>26718000</v>
      </c>
      <c r="D22" s="6">
        <f>SUM(B22-C22)</f>
        <v>17137888</v>
      </c>
      <c r="E22" s="31"/>
    </row>
    <row r="23" spans="1:8" s="29" customFormat="1" ht="13.6" customHeight="1" x14ac:dyDescent="0.25">
      <c r="A23" s="52" t="s">
        <v>96</v>
      </c>
      <c r="B23" s="61"/>
      <c r="C23" s="61"/>
      <c r="D23" s="5"/>
      <c r="E23" s="32"/>
    </row>
    <row r="24" spans="1:8" customFormat="1" ht="13.6" customHeight="1" x14ac:dyDescent="0.25">
      <c r="A24" s="53" t="s">
        <v>66</v>
      </c>
      <c r="B24" s="47">
        <v>1291143</v>
      </c>
      <c r="C24" s="47">
        <v>4000000</v>
      </c>
      <c r="D24" s="5">
        <f t="shared" ref="D24:D48" si="1">B24-C24</f>
        <v>-2708857</v>
      </c>
      <c r="E24" s="15"/>
    </row>
    <row r="25" spans="1:8" customFormat="1" ht="13.6" customHeight="1" x14ac:dyDescent="0.25">
      <c r="A25" s="53" t="s">
        <v>35</v>
      </c>
      <c r="B25" s="47">
        <v>908449</v>
      </c>
      <c r="C25" s="47">
        <v>580000</v>
      </c>
      <c r="D25" s="5">
        <f t="shared" si="1"/>
        <v>328449</v>
      </c>
      <c r="E25" s="15"/>
    </row>
    <row r="26" spans="1:8" customFormat="1" ht="13.6" customHeight="1" x14ac:dyDescent="0.25">
      <c r="A26" s="53" t="s">
        <v>41</v>
      </c>
      <c r="B26" s="47">
        <v>111935</v>
      </c>
      <c r="C26" s="47">
        <v>220000</v>
      </c>
      <c r="D26" s="5">
        <f t="shared" si="1"/>
        <v>-108065</v>
      </c>
      <c r="E26" s="15"/>
    </row>
    <row r="27" spans="1:8" customFormat="1" ht="13.6" customHeight="1" x14ac:dyDescent="0.25">
      <c r="A27" s="53" t="s">
        <v>67</v>
      </c>
      <c r="B27" s="47">
        <v>9000</v>
      </c>
      <c r="C27" s="47">
        <v>0</v>
      </c>
      <c r="D27" s="5">
        <f t="shared" si="1"/>
        <v>9000</v>
      </c>
      <c r="E27" s="15"/>
    </row>
    <row r="28" spans="1:8" ht="13.6" customHeight="1" x14ac:dyDescent="0.25">
      <c r="A28" s="92" t="s">
        <v>77</v>
      </c>
      <c r="B28" s="46">
        <v>3000</v>
      </c>
      <c r="C28" s="46">
        <v>9000</v>
      </c>
      <c r="D28" s="5">
        <f t="shared" si="1"/>
        <v>-6000</v>
      </c>
      <c r="E28" s="15"/>
      <c r="G28"/>
      <c r="H28"/>
    </row>
    <row r="29" spans="1:8" ht="13.6" customHeight="1" x14ac:dyDescent="0.25">
      <c r="A29" s="92" t="s">
        <v>78</v>
      </c>
      <c r="B29" s="46">
        <v>33000</v>
      </c>
      <c r="C29" s="46">
        <v>0</v>
      </c>
      <c r="D29" s="5">
        <f t="shared" si="1"/>
        <v>33000</v>
      </c>
      <c r="E29" s="15"/>
      <c r="G29"/>
      <c r="H29"/>
    </row>
    <row r="30" spans="1:8" customFormat="1" ht="13.6" customHeight="1" x14ac:dyDescent="0.25">
      <c r="A30" s="53" t="s">
        <v>38</v>
      </c>
      <c r="B30" s="47">
        <v>0</v>
      </c>
      <c r="C30" s="47">
        <v>350000</v>
      </c>
      <c r="D30" s="5">
        <f t="shared" si="1"/>
        <v>-350000</v>
      </c>
      <c r="E30" s="15"/>
    </row>
    <row r="31" spans="1:8" customFormat="1" ht="13.6" customHeight="1" x14ac:dyDescent="0.25">
      <c r="A31" s="53" t="s">
        <v>42</v>
      </c>
      <c r="B31" s="47">
        <v>17400</v>
      </c>
      <c r="C31" s="47">
        <v>22871</v>
      </c>
      <c r="D31" s="5">
        <f t="shared" si="1"/>
        <v>-5471</v>
      </c>
      <c r="E31" s="15"/>
    </row>
    <row r="32" spans="1:8" customFormat="1" ht="13.6" customHeight="1" x14ac:dyDescent="0.25">
      <c r="A32" s="53" t="s">
        <v>43</v>
      </c>
      <c r="B32" s="47">
        <v>150925</v>
      </c>
      <c r="C32" s="47">
        <v>140000</v>
      </c>
      <c r="D32" s="5">
        <f t="shared" si="1"/>
        <v>10925</v>
      </c>
      <c r="E32" s="15"/>
    </row>
    <row r="33" spans="1:5" customFormat="1" ht="13.6" customHeight="1" x14ac:dyDescent="0.25">
      <c r="A33" s="53" t="s">
        <v>44</v>
      </c>
      <c r="B33" s="47">
        <v>152410</v>
      </c>
      <c r="C33" s="47">
        <v>836000</v>
      </c>
      <c r="D33" s="5">
        <f t="shared" si="1"/>
        <v>-683590</v>
      </c>
      <c r="E33" s="15"/>
    </row>
    <row r="34" spans="1:5" customFormat="1" ht="13.6" customHeight="1" x14ac:dyDescent="0.25">
      <c r="A34" s="50" t="s">
        <v>17</v>
      </c>
      <c r="B34" s="46">
        <v>152141</v>
      </c>
      <c r="C34" s="46">
        <v>230000</v>
      </c>
      <c r="D34" s="5">
        <f t="shared" si="1"/>
        <v>-77859</v>
      </c>
      <c r="E34" s="15"/>
    </row>
    <row r="35" spans="1:5" customFormat="1" ht="13.6" customHeight="1" x14ac:dyDescent="0.25">
      <c r="A35" s="54" t="s">
        <v>19</v>
      </c>
      <c r="B35" s="46">
        <v>277990</v>
      </c>
      <c r="C35" s="46">
        <v>200000</v>
      </c>
      <c r="D35" s="5">
        <f t="shared" si="1"/>
        <v>77990</v>
      </c>
      <c r="E35" s="15"/>
    </row>
    <row r="36" spans="1:5" customFormat="1" ht="13.6" customHeight="1" x14ac:dyDescent="0.25">
      <c r="A36" s="54" t="s">
        <v>45</v>
      </c>
      <c r="B36" s="46">
        <v>0</v>
      </c>
      <c r="C36" s="46">
        <v>57000</v>
      </c>
      <c r="D36" s="5">
        <f t="shared" si="1"/>
        <v>-57000</v>
      </c>
      <c r="E36" s="15"/>
    </row>
    <row r="37" spans="1:5" customFormat="1" ht="13.6" customHeight="1" x14ac:dyDescent="0.25">
      <c r="A37" s="50" t="s">
        <v>23</v>
      </c>
      <c r="B37" s="46">
        <v>166447</v>
      </c>
      <c r="C37" s="46">
        <v>150000</v>
      </c>
      <c r="D37" s="5">
        <f t="shared" si="1"/>
        <v>16447</v>
      </c>
      <c r="E37" s="15"/>
    </row>
    <row r="38" spans="1:5" customFormat="1" ht="13.6" customHeight="1" x14ac:dyDescent="0.25">
      <c r="A38" s="50" t="s">
        <v>18</v>
      </c>
      <c r="B38" s="46">
        <v>360000</v>
      </c>
      <c r="C38" s="46">
        <v>330000</v>
      </c>
      <c r="D38" s="5">
        <f t="shared" si="1"/>
        <v>30000</v>
      </c>
      <c r="E38" s="15" t="s">
        <v>97</v>
      </c>
    </row>
    <row r="39" spans="1:5" ht="13.6" customHeight="1" x14ac:dyDescent="0.25">
      <c r="A39" s="54" t="s">
        <v>22</v>
      </c>
      <c r="B39" s="46">
        <v>77941</v>
      </c>
      <c r="C39" s="46">
        <v>100000</v>
      </c>
      <c r="D39" s="5">
        <f t="shared" si="1"/>
        <v>-22059</v>
      </c>
      <c r="E39" s="15"/>
    </row>
    <row r="40" spans="1:5" ht="13.6" customHeight="1" x14ac:dyDescent="0.25">
      <c r="A40" s="54" t="s">
        <v>46</v>
      </c>
      <c r="B40" s="46">
        <v>469000</v>
      </c>
      <c r="C40" s="46">
        <v>300000</v>
      </c>
      <c r="D40" s="5">
        <f t="shared" si="1"/>
        <v>169000</v>
      </c>
      <c r="E40" s="15"/>
    </row>
    <row r="41" spans="1:5" customFormat="1" ht="13.6" customHeight="1" x14ac:dyDescent="0.25">
      <c r="A41" s="54" t="s">
        <v>20</v>
      </c>
      <c r="B41" s="46">
        <v>5000</v>
      </c>
      <c r="C41" s="46">
        <v>10000</v>
      </c>
      <c r="D41" s="5">
        <f t="shared" si="1"/>
        <v>-5000</v>
      </c>
      <c r="E41" s="15"/>
    </row>
    <row r="42" spans="1:5" ht="13.6" customHeight="1" x14ac:dyDescent="0.25">
      <c r="A42" s="54" t="s">
        <v>21</v>
      </c>
      <c r="B42" s="46">
        <v>322802</v>
      </c>
      <c r="C42" s="46">
        <v>415000</v>
      </c>
      <c r="D42" s="5">
        <f t="shared" si="1"/>
        <v>-92198</v>
      </c>
      <c r="E42" s="15"/>
    </row>
    <row r="43" spans="1:5" ht="13.6" customHeight="1" x14ac:dyDescent="0.25">
      <c r="A43" s="54" t="s">
        <v>47</v>
      </c>
      <c r="B43" s="46">
        <v>0</v>
      </c>
      <c r="C43" s="46">
        <v>5000</v>
      </c>
      <c r="D43" s="5">
        <f t="shared" si="1"/>
        <v>-5000</v>
      </c>
      <c r="E43" s="15"/>
    </row>
    <row r="44" spans="1:5" ht="13.6" customHeight="1" x14ac:dyDescent="0.25">
      <c r="A44" s="54" t="s">
        <v>37</v>
      </c>
      <c r="B44" s="46">
        <v>77340</v>
      </c>
      <c r="C44" s="46">
        <v>79000</v>
      </c>
      <c r="D44" s="5">
        <f t="shared" si="1"/>
        <v>-1660</v>
      </c>
      <c r="E44" s="15"/>
    </row>
    <row r="45" spans="1:5" ht="13.6" customHeight="1" x14ac:dyDescent="0.25">
      <c r="A45" s="54" t="s">
        <v>51</v>
      </c>
      <c r="B45" s="47">
        <v>204390</v>
      </c>
      <c r="C45" s="47">
        <v>330000</v>
      </c>
      <c r="D45" s="5">
        <f t="shared" si="1"/>
        <v>-125610</v>
      </c>
      <c r="E45" s="15"/>
    </row>
    <row r="46" spans="1:5" ht="13.6" customHeight="1" x14ac:dyDescent="0.25">
      <c r="A46" s="54" t="s">
        <v>48</v>
      </c>
      <c r="B46" s="46">
        <v>0</v>
      </c>
      <c r="C46" s="46">
        <v>66000</v>
      </c>
      <c r="D46" s="5">
        <f t="shared" si="1"/>
        <v>-66000</v>
      </c>
      <c r="E46" s="15"/>
    </row>
    <row r="47" spans="1:5" ht="13.6" customHeight="1" x14ac:dyDescent="0.25">
      <c r="A47" s="54" t="s">
        <v>49</v>
      </c>
      <c r="B47" s="46">
        <v>2200</v>
      </c>
      <c r="C47" s="46">
        <v>44000</v>
      </c>
      <c r="D47" s="5">
        <f t="shared" si="1"/>
        <v>-41800</v>
      </c>
      <c r="E47" s="15"/>
    </row>
    <row r="48" spans="1:5" ht="13.6" customHeight="1" x14ac:dyDescent="0.25">
      <c r="A48" s="54" t="s">
        <v>50</v>
      </c>
      <c r="B48" s="46">
        <v>56706</v>
      </c>
      <c r="C48" s="46">
        <v>7500</v>
      </c>
      <c r="D48" s="5">
        <f t="shared" si="1"/>
        <v>49206</v>
      </c>
      <c r="E48" s="15"/>
    </row>
    <row r="49" spans="1:5" ht="12.95" customHeight="1" x14ac:dyDescent="0.25">
      <c r="A49" s="55" t="s">
        <v>5</v>
      </c>
      <c r="B49" s="62">
        <f>SUM(B24:B48)</f>
        <v>4849219</v>
      </c>
      <c r="C49" s="62">
        <f>SUM(C24:C48)</f>
        <v>8481371</v>
      </c>
      <c r="D49" s="6">
        <f>SUM(B49-C49)</f>
        <v>-3632152</v>
      </c>
      <c r="E49" s="9"/>
    </row>
    <row r="50" spans="1:5" ht="12.95" customHeight="1" x14ac:dyDescent="0.25">
      <c r="A50" s="56" t="s">
        <v>8</v>
      </c>
      <c r="B50" s="63">
        <f>SUM(B22+B49)</f>
        <v>48705107</v>
      </c>
      <c r="C50" s="63">
        <f>SUM(C49+C22)</f>
        <v>35199371</v>
      </c>
      <c r="D50" s="6">
        <f>SUM(B50-C50)</f>
        <v>13505736</v>
      </c>
      <c r="E50" s="9"/>
    </row>
    <row r="51" spans="1:5" ht="12.95" customHeight="1" x14ac:dyDescent="0.25">
      <c r="A51" s="56" t="s">
        <v>9</v>
      </c>
      <c r="B51" s="60">
        <f>収入!B58-支出!B50</f>
        <v>926110</v>
      </c>
      <c r="C51" s="60">
        <f>収入!C58-支出!C50</f>
        <v>-68945</v>
      </c>
      <c r="D51" s="6">
        <f>SUM(B51-C51)</f>
        <v>995055</v>
      </c>
      <c r="E51" s="9"/>
    </row>
    <row r="52" spans="1:5" ht="12.95" customHeight="1" thickBot="1" x14ac:dyDescent="0.3">
      <c r="A52" s="57" t="s">
        <v>10</v>
      </c>
      <c r="B52" s="64">
        <f>SUM(収入!B60-支出!B50)</f>
        <v>352671</v>
      </c>
      <c r="C52" s="64">
        <f>収入!C60-支出!C50</f>
        <v>-447500</v>
      </c>
      <c r="D52" s="7">
        <f>SUM(B52-C52)</f>
        <v>800171</v>
      </c>
      <c r="E52" s="10"/>
    </row>
  </sheetData>
  <mergeCells count="2">
    <mergeCell ref="A1:E1"/>
    <mergeCell ref="A2:E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</vt:lpstr>
      <vt:lpstr>支出!Print_Area</vt:lpstr>
      <vt:lpstr>収入!Print_Area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gns8</dc:creator>
  <cp:lastModifiedBy>sugitaeiji</cp:lastModifiedBy>
  <cp:lastPrinted>2022-06-17T05:29:25Z</cp:lastPrinted>
  <dcterms:created xsi:type="dcterms:W3CDTF">1997-01-08T22:48:59Z</dcterms:created>
  <dcterms:modified xsi:type="dcterms:W3CDTF">2022-06-27T09:18:45Z</dcterms:modified>
</cp:coreProperties>
</file>